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os\Escritorio\Hermes cliente 2\files\"/>
    </mc:Choice>
  </mc:AlternateContent>
  <bookViews>
    <workbookView xWindow="0" yWindow="0" windowWidth="20490" windowHeight="6930" activeTab="3"/>
  </bookViews>
  <sheets>
    <sheet name="Aprob nuevos préstamos A.117" sheetId="14" r:id="rId1"/>
    <sheet name="I parte" sheetId="16" r:id="rId2"/>
    <sheet name="II parte" sheetId="17" r:id="rId3"/>
    <sheet name="seguimiento" sheetId="9" r:id="rId4"/>
  </sheets>
  <definedNames>
    <definedName name="A" localSheetId="2">#REF!</definedName>
    <definedName name="A">#REF!</definedName>
    <definedName name="copia">(PeríodoReal*(#REF!&gt;0))*hoja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'Aprob nuevos préstamos A.117'!PeríodoReal*(#REF!&gt;0)</definedName>
    <definedName name="ExcesoReal" localSheetId="1">'I parte'!PeríodoReal*(#REF!&gt;0)</definedName>
    <definedName name="ExcesoReal" localSheetId="2">'II parte'!PeríodoReal*('II parte'!$L1&gt;0)</definedName>
    <definedName name="ExcesoReal">PeríodoReal*(#REF!&gt;0)</definedName>
    <definedName name="hoja">#REF!=MEDIAN(#REF!,#REF!,#REF!+#REF!-1)</definedName>
    <definedName name="Informaci" localSheetId="2">#REF!=MEDIAN(#REF!,#REF!,#REF!+#REF!-1)</definedName>
    <definedName name="Informaci">#REF!=MEDIAN(#REF!,#REF!,#REF!+#REF!-1)</definedName>
    <definedName name="Informaciòn" localSheetId="2">#N/A</definedName>
    <definedName name="Informaciòn">([0]!PeríodoReal*(#REF!&gt;0))*Informaci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'Aprob nuevos préstamos A.117'!PeríodoEnPlan*(#REF!&gt;0)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'Aprob nuevos préstamos A.117'!ExcesoPorcentajeCompletado*'Aprob nuevos préstamos A.117'!PeríodoEnPlan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('Aprob nuevos préstamos A.117'!PeríodoReal*(#REF!&gt;0))*'Aprob nuevos préstamos A.117'!PeríodoEnPlan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 localSheetId="2">#REF!=MEDIAN(#REF!,#REF!,#REF!+#REF!-1)</definedName>
    <definedName name="yyyyy">#REF!=MEDIAN(#REF!,#REF!,#REF!+#REF!-1)</definedName>
  </definedNames>
  <calcPr calcId="152511"/>
</workbook>
</file>

<file path=xl/calcChain.xml><?xml version="1.0" encoding="utf-8"?>
<calcChain xmlns="http://schemas.openxmlformats.org/spreadsheetml/2006/main">
  <c r="E6" i="9" l="1"/>
  <c r="K8" i="17" l="1"/>
  <c r="K32" i="17"/>
  <c r="I33" i="17" l="1"/>
  <c r="I36" i="17"/>
  <c r="H32" i="17"/>
  <c r="I32" i="17" s="1"/>
  <c r="G32" i="17"/>
  <c r="H9" i="17"/>
  <c r="E3" i="9" s="1"/>
  <c r="D17" i="16" l="1"/>
  <c r="I34" i="17"/>
  <c r="I35" i="17"/>
  <c r="I37" i="17"/>
  <c r="I38" i="17"/>
  <c r="I39" i="17"/>
  <c r="I40" i="17"/>
  <c r="I41" i="17"/>
  <c r="I27" i="17"/>
  <c r="I28" i="17"/>
  <c r="I29" i="17"/>
  <c r="I30" i="17"/>
  <c r="I31" i="17"/>
  <c r="I26" i="17"/>
  <c r="I20" i="17"/>
  <c r="I21" i="17"/>
  <c r="I22" i="17"/>
  <c r="I23" i="17"/>
  <c r="I24" i="17"/>
  <c r="I19" i="17"/>
  <c r="I15" i="17"/>
  <c r="I16" i="17"/>
  <c r="I17" i="17"/>
  <c r="I12" i="17"/>
  <c r="I13" i="17"/>
  <c r="I14" i="17"/>
  <c r="I11" i="17"/>
  <c r="J9" i="17" l="1"/>
  <c r="K25" i="17" l="1"/>
  <c r="I10" i="17" l="1"/>
  <c r="I18" i="17"/>
  <c r="K18" i="17"/>
  <c r="K15" i="17"/>
  <c r="K11" i="17"/>
  <c r="K10" i="17" s="1"/>
  <c r="I25" i="17" l="1"/>
  <c r="I9" i="17"/>
  <c r="B17" i="16"/>
  <c r="E17" i="16" l="1"/>
</calcChain>
</file>

<file path=xl/sharedStrings.xml><?xml version="1.0" encoding="utf-8"?>
<sst xmlns="http://schemas.openxmlformats.org/spreadsheetml/2006/main" count="146" uniqueCount="133">
  <si>
    <t>HOJA DE RUTA</t>
  </si>
  <si>
    <t xml:space="preserve">IMPACTO: </t>
  </si>
  <si>
    <t>Responsable</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</si>
  <si>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</si>
  <si>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</si>
  <si>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</si>
  <si>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</si>
  <si>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</si>
  <si>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</si>
  <si>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</si>
  <si>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</si>
  <si>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</si>
  <si>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</si>
  <si>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</si>
  <si>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</si>
  <si>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</si>
  <si>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</si>
  <si>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</si>
  <si>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</si>
  <si>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</si>
  <si>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</si>
  <si>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</si>
  <si>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</si>
  <si>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</si>
  <si>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</si>
  <si>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</si>
  <si>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</si>
  <si>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</si>
  <si>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</si>
  <si>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</si>
  <si>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</si>
  <si>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</si>
  <si>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</si>
  <si>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</si>
  <si>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</si>
  <si>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</si>
  <si>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</si>
  <si>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</si>
  <si>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</si>
  <si>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</si>
  <si>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</si>
  <si>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</si>
  <si>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</si>
  <si>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</si>
  <si>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</si>
  <si>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</si>
  <si>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 xml:space="preserve">Reunión con el responsables del proceso </t>
  </si>
  <si>
    <t>Trámite de autorizaciones de operaciones en cumplimiento con el artículo 117 de la Ley 1644</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</si>
  <si>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</si>
  <si>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</si>
  <si>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</si>
  <si>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</si>
  <si>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</si>
  <si>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</si>
  <si>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</si>
  <si>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</si>
  <si>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</si>
  <si>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</si>
  <si>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</si>
  <si>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</si>
  <si>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</si>
  <si>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</si>
  <si>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</si>
  <si>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</si>
  <si>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</si>
  <si>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</si>
  <si>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</si>
  <si>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</si>
  <si>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</si>
  <si>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</si>
  <si>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</si>
  <si>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</si>
  <si>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</si>
  <si>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</si>
  <si>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</si>
  <si>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El plazo de resolución indicado, corresponde al plazo de 1 mes que se estipula en el artículo 8 del Acuerdo SUGEF 8-08 Reglamento sobre autorizaciones de entidades supervisadas por la SUGEF, y sobre autorizaciones y funcionamiento de grupos y conglomerados financieros.</t>
    </r>
  </si>
  <si>
    <t>7. Carta especificando el nombre y número de identificación de la persona física relacionada con el banco, a través de la cual se establece la vinculación a que se refieren los incisos a) y b) del artículo 117 de la LOSBN.</t>
  </si>
  <si>
    <t>6. Copia del documento de identificación de la persona física o jurídica deudora.</t>
  </si>
  <si>
    <t>4. “Documentación mínima que debe mantener la entidad sobre cada deudor” de los Lineamientos Generales para la aplicación del Reglamento para la calificación de deudores.</t>
  </si>
  <si>
    <t>3. Copia de los análisis de crédito y recomendación sobre el crédito, hechos de conocimiento de la Junta Directiva.</t>
  </si>
  <si>
    <t>2. Certificación notarial del Acuerdo de Junta Directiva, en el que se aprueba el préstamo y se somete a la aprobación del Superintendente General de Entidades Financieras.</t>
  </si>
  <si>
    <t>1. Carta de solicitud de autorización firmada por el representante legal de la entidad. Debe indicar el Nombre y número del Grupo de Interés Económico al que pertenece la persona física o jurídica.</t>
  </si>
  <si>
    <t xml:space="preserve">
 </t>
  </si>
  <si>
    <t>Aprobación de nuevos préstamos a personas vinculadas  a un Banco Privado, así como para los arreglos de pago, prórrogas, adecuaciones, renovaciones y cualquier otro acto que modifique las condiciones de la operación.</t>
  </si>
  <si>
    <t>Superintendencia General de Entidades Financieras.</t>
  </si>
  <si>
    <t>II. DOCUMENTACIÓN QUE DEBE ACOMPAÑAR LA SOLICITUD:</t>
  </si>
  <si>
    <t>30 días naturales.</t>
  </si>
  <si>
    <t>Otro: Indefinido.</t>
  </si>
  <si>
    <t>No tiene costo.</t>
  </si>
  <si>
    <t>No aplica.</t>
  </si>
  <si>
    <t>Central.</t>
  </si>
  <si>
    <t>Javier Francisco Vega Zúñiga.</t>
  </si>
  <si>
    <t>2243-5015/2243-4848.</t>
  </si>
  <si>
    <t>2243-4849.</t>
  </si>
  <si>
    <t>Aprobación para que bancos privados concedan préstamos a personas afectas a los alcances de lo dispuesto en el artículo 117 de la "Ley Orgánica del Sistema Bancario Nacional".</t>
  </si>
  <si>
    <t xml:space="preserve">Oficina Central. </t>
  </si>
  <si>
    <t>5. Declaración jurada del representante legal de la Entidad en la que se indique que la operación se está otorgando en iguales condiciones a las establecidas para la clientela en general y que se ajusta a las disposiciones normativas relacionadas con este tipo de operaciones estipuladas en los estatutos del banco.</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</si>
  <si>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</si>
  <si>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</si>
  <si>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</si>
  <si>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</si>
  <si>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Aprobación de préstamos a personas vinculadas de acuerdo al Articulo 14 y Anexo 14 del Acuerdo SUGEF 8-08.</t>
  </si>
  <si>
    <t>1) Artículo 117 de la “Ley Orgánica del Sistema Bancario Nacional”, Ley 1644, publicada en La Gaceta No.219 del 27 de setiembre de 1953.
2) Artículo 14 y Anexo 14 del Acuerdo SUGEF 8-08 Reglamento sobre autorizaciones de entidades supervisadas por la SUGEF, y sobre autorizaciones y funcionamiento de grupos y conglomerados financieros, Publicado en el Diario Oficial “La Gaceta” N°117, del 18 de junio del 2008.</t>
  </si>
  <si>
    <t xml:space="preserve">Articulos 14, 19, 31 y Anexo 14 del Acuerdo SUGEF 8-08. 
 </t>
  </si>
  <si>
    <t>LÍDER: Mauricio Meza Ramírez - Oficial de simplificación de trámites (mmeza@sugef.fi.cr)</t>
  </si>
  <si>
    <t>Revisión del procedimiento existente</t>
  </si>
  <si>
    <r>
      <t xml:space="preserve">TRÁMITE O SERVICIO: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</si>
  <si>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</si>
  <si>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r>
      <t xml:space="preserve">PRÓXIMOS PASOS:  Inicio del proyecto, análisis del  trámite: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</si>
  <si>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t>REQUERIMIENTO EN RECURSOS:  Personal de la SUGEF asignado al proyecto de simplificación de trámites, según la dedicación requerida,  y los recursos tecnológicos.</t>
  </si>
  <si>
    <t>Mauricio Meza Ramírez, Oficial de simplificación de trámites
mmeza@sugef.fi.cr</t>
  </si>
  <si>
    <t>Revisar el proceso de gestión del trámite de venta de bienes  a fin de simplificarlo  mediante la reducción de pasos.</t>
  </si>
  <si>
    <t>De acuerdo con lo programado (  x   )</t>
  </si>
  <si>
    <t>Gabriela Amador, Luis Álvarez, Johnny Castro.</t>
  </si>
  <si>
    <t>Envío para su revisión y aprobación de la propuesta de simplificación para el trámite de Autorización de operaciones en cumplimiento con el artículo 117 de la Ley 1644.</t>
  </si>
  <si>
    <t>Francine Arguello, Gabriela Amador, Luis Álvarez, Johnny Castro.</t>
  </si>
  <si>
    <t>Mauricio Meza, Javier Cascante</t>
  </si>
  <si>
    <t>COSEPRO</t>
  </si>
  <si>
    <t>Iteraciones</t>
  </si>
  <si>
    <t>Documentación del proyecto</t>
  </si>
  <si>
    <t>Pruebas de aceptación</t>
  </si>
  <si>
    <t xml:space="preserve">Capacitación a las entidades </t>
  </si>
  <si>
    <t>Guías y ayuda en línea</t>
  </si>
  <si>
    <t>Cambios en procedimientos</t>
  </si>
  <si>
    <t>Liberación del servicio</t>
  </si>
  <si>
    <t>Capacitación a los funcionarios</t>
  </si>
  <si>
    <t>Propuesta de reforma al Reglamento SUGEF 8-08 ante el CONASSIF</t>
  </si>
  <si>
    <t xml:space="preserve">Se cuenta con: 
1. El documento de visión del proyecto "Mejora de procesos de gestión de trámites"
2. El flujograma del proceso actual de gestión del trámite
3.El borrador del flujograma del proceso propuesto de gestión del trámite, en su primera versión.
4. El borrador del piloto de cambio normativo
5. La aprobación del proyecto integral por parte de COSEPRO.  El día 29 de abril del 2016  COSEPRO  ratificó el proyecto de simplificación de trámites como parte de los proyectos estratégicos de SUGEF.
</t>
  </si>
  <si>
    <t>DESCRIPCIÓN DE LA REFORMA:   Revisar el proceso de gestión del trámite de aprobación de préstamos sujetos al artículo 117 de la Ley 1644 a fin de reestructurarlo y  automatizarlo.</t>
  </si>
  <si>
    <t xml:space="preserve">• Liberación de recursos y costos para los bancos privados 
• Reducción considerable del tiempo de aprobación  o rechazo de la solicitud
</t>
  </si>
  <si>
    <t>• Liberación de recursos y costos para los bancos privados 
• Reducción considerable del tiempo de aprobación  o rechazo de la solicitud</t>
  </si>
  <si>
    <t>Se inició con las iteraciones según lo programado</t>
  </si>
  <si>
    <t>Continuar con las iteraciones para el desarrollo del servicio y tener documentados los casos de pruebas de aceptación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</si>
</sst>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b/>
      <sz val="10"/>
      <color theme="7"/>
      <name val="Cambria"/>
      <family val="1"/>
    </font>
    <font>
      <b/>
      <i/>
      <sz val="10"/>
      <color theme="4"/>
      <name val="Cambria"/>
      <family val="1"/>
      <scheme val="major"/>
    </font>
    <font>
      <sz val="10"/>
      <name val="Arial"/>
      <family val="2"/>
    </font>
    <font>
      <b/>
      <sz val="10"/>
      <name val="Cambria"/>
      <family val="1"/>
    </font>
    <font>
      <sz val="10"/>
      <name val="Cambria"/>
      <family val="1"/>
    </font>
    <font>
      <b/>
      <sz val="12"/>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2" fillId="0" borderId="0" applyNumberFormat="0" applyFill="0" applyBorder="0" applyAlignment="0" applyProtection="0"/>
    <xf numFmtId="9" fontId="47" fillId="0" borderId="0" applyFont="0" applyFill="0" applyBorder="0" applyAlignment="0" applyProtection="0"/>
  </cellStyleXfs>
  <cellXfs count="183">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0" fontId="20" fillId="0" borderId="0" xfId="3" applyFont="1" applyAlignment="1" applyProtection="1">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6" fillId="0" borderId="0" xfId="7" applyNumberFormat="1" applyFont="1" applyProtection="1">
      <alignment horizontal="center" vertical="center"/>
      <protection locked="0"/>
    </xf>
    <xf numFmtId="9" fontId="36"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7"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8" fillId="0" borderId="0" xfId="6" applyFont="1" applyFill="1" applyAlignment="1" applyProtection="1">
      <alignment vertical="center"/>
      <protection locked="0"/>
    </xf>
    <xf numFmtId="0" fontId="34"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0" fillId="0" borderId="29" xfId="0" applyFont="1" applyBorder="1" applyAlignment="1">
      <alignment vertical="center" wrapText="1"/>
    </xf>
    <xf numFmtId="0" fontId="41" fillId="8" borderId="30" xfId="0" applyFont="1" applyFill="1" applyBorder="1" applyAlignment="1">
      <alignment vertical="center" wrapText="1"/>
    </xf>
    <xf numFmtId="0" fontId="42" fillId="0" borderId="29" xfId="12" applyBorder="1" applyAlignment="1">
      <alignment vertical="center" wrapText="1"/>
    </xf>
    <xf numFmtId="0" fontId="40" fillId="0" borderId="31" xfId="0" applyFont="1" applyFill="1" applyBorder="1" applyAlignment="1">
      <alignment horizontal="justify" vertical="center" wrapText="1"/>
    </xf>
    <xf numFmtId="0" fontId="40" fillId="0" borderId="31" xfId="0" applyFont="1" applyBorder="1" applyAlignment="1">
      <alignment horizontal="justify" vertical="center" wrapText="1"/>
    </xf>
    <xf numFmtId="0" fontId="44" fillId="0" borderId="31" xfId="0" applyFont="1" applyFill="1" applyBorder="1" applyAlignment="1">
      <alignment horizontal="justify" vertical="center" wrapText="1"/>
    </xf>
    <xf numFmtId="0" fontId="40" fillId="0" borderId="29" xfId="0" applyFont="1" applyBorder="1" applyAlignment="1">
      <alignment horizontal="justify" vertical="center" wrapText="1"/>
    </xf>
    <xf numFmtId="0" fontId="41" fillId="8" borderId="31" xfId="0" applyFont="1" applyFill="1" applyBorder="1" applyAlignment="1">
      <alignment horizontal="center" vertical="center" wrapText="1"/>
    </xf>
    <xf numFmtId="0" fontId="44" fillId="8" borderId="31" xfId="0" applyFont="1" applyFill="1" applyBorder="1" applyAlignment="1">
      <alignment horizontal="center" vertical="center" wrapText="1"/>
    </xf>
    <xf numFmtId="0" fontId="40" fillId="0" borderId="32" xfId="0" applyFont="1" applyBorder="1" applyAlignment="1">
      <alignment horizontal="justify" vertical="center" wrapText="1"/>
    </xf>
    <xf numFmtId="0" fontId="44" fillId="8" borderId="33" xfId="0" applyFont="1" applyFill="1" applyBorder="1" applyAlignment="1">
      <alignment vertical="center" wrapText="1"/>
    </xf>
    <xf numFmtId="0" fontId="40" fillId="0" borderId="34" xfId="0" applyFont="1" applyBorder="1" applyAlignment="1">
      <alignment horizontal="justify" vertical="center" wrapText="1"/>
    </xf>
    <xf numFmtId="0" fontId="32" fillId="0" borderId="14" xfId="0" applyFont="1" applyBorder="1" applyAlignment="1">
      <alignment horizontal="justify" vertical="center" wrapText="1"/>
    </xf>
    <xf numFmtId="0" fontId="32" fillId="0" borderId="0" xfId="0" applyFont="1" applyAlignment="1">
      <alignment horizontal="justify" vertical="center"/>
    </xf>
    <xf numFmtId="0" fontId="33" fillId="0" borderId="0" xfId="6" applyFont="1" applyProtection="1">
      <alignment horizontal="left"/>
      <protection locked="0"/>
    </xf>
    <xf numFmtId="0" fontId="34" fillId="0" borderId="0" xfId="2" applyFont="1" applyProtection="1">
      <alignment vertical="center"/>
      <protection locked="0"/>
    </xf>
    <xf numFmtId="9" fontId="45"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45" fillId="0" borderId="0" xfId="7" applyFont="1" applyBorder="1" applyProtection="1">
      <alignment horizontal="center" vertical="center"/>
      <protection locked="0"/>
    </xf>
    <xf numFmtId="0" fontId="35" fillId="0" borderId="0" xfId="2" applyFont="1" applyProtection="1">
      <alignment vertical="center"/>
      <protection locked="0"/>
    </xf>
    <xf numFmtId="0" fontId="34" fillId="9" borderId="0" xfId="2" applyFont="1" applyFill="1" applyProtection="1">
      <alignment vertical="center"/>
      <protection locked="0"/>
    </xf>
    <xf numFmtId="0" fontId="38"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7" fillId="9" borderId="0" xfId="2" applyNumberFormat="1" applyFont="1" applyFill="1" applyAlignment="1" applyProtection="1">
      <alignment horizontal="center" vertical="center"/>
    </xf>
    <xf numFmtId="9" fontId="45" fillId="9" borderId="0" xfId="7" applyNumberFormat="1" applyFont="1" applyFill="1" applyAlignment="1" applyProtection="1">
      <alignment horizontal="center" vertical="center"/>
      <protection locked="0"/>
    </xf>
    <xf numFmtId="0" fontId="37"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0" fontId="24" fillId="9" borderId="0" xfId="2" applyFont="1" applyFill="1" applyProtection="1">
      <alignment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8" fillId="9" borderId="0" xfId="6" applyNumberFormat="1" applyFont="1" applyFill="1" applyAlignment="1" applyProtection="1">
      <alignment horizontal="center" vertical="center"/>
      <protection locked="0"/>
    </xf>
    <xf numFmtId="164" fontId="48" fillId="9" borderId="0" xfId="2" applyNumberFormat="1" applyFont="1" applyFill="1" applyAlignment="1" applyProtection="1">
      <alignment horizontal="center" vertical="center"/>
    </xf>
    <xf numFmtId="9" fontId="49" fillId="0" borderId="0" xfId="7" applyNumberFormat="1" applyFont="1" applyAlignment="1" applyProtection="1">
      <alignment horizontal="center" vertical="center"/>
      <protection locked="0"/>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49" fillId="0" borderId="0" xfId="2" applyNumberFormat="1" applyFont="1" applyFill="1" applyAlignment="1" applyProtection="1">
      <alignment horizontal="center" vertical="center"/>
    </xf>
    <xf numFmtId="10" fontId="31" fillId="0" borderId="0" xfId="13" applyNumberFormat="1" applyFont="1" applyFill="1" applyAlignment="1" applyProtection="1">
      <alignment horizontal="center"/>
      <protection locked="0"/>
    </xf>
    <xf numFmtId="10" fontId="50" fillId="9" borderId="9" xfId="13" applyNumberFormat="1" applyFont="1" applyFill="1" applyBorder="1" applyAlignment="1" applyProtection="1">
      <alignment horizontal="center" vertical="center"/>
    </xf>
    <xf numFmtId="0" fontId="41" fillId="7" borderId="28" xfId="0" applyFont="1" applyFill="1" applyBorder="1" applyAlignment="1">
      <alignment horizontal="center" vertical="center" wrapText="1"/>
    </xf>
    <xf numFmtId="0" fontId="41" fillId="7" borderId="27" xfId="0" applyFont="1" applyFill="1" applyBorder="1" applyAlignment="1">
      <alignment horizontal="center" vertical="center" wrapText="1"/>
    </xf>
    <xf numFmtId="0" fontId="40" fillId="0" borderId="22" xfId="0" applyFont="1" applyBorder="1" applyAlignment="1">
      <alignment horizontal="justify" vertical="center" wrapText="1"/>
    </xf>
    <xf numFmtId="0" fontId="40" fillId="0" borderId="24" xfId="0" applyFont="1" applyBorder="1" applyAlignment="1">
      <alignment horizontal="justify" vertical="center" wrapText="1"/>
    </xf>
    <xf numFmtId="0" fontId="41" fillId="8" borderId="28" xfId="0" applyFont="1" applyFill="1" applyBorder="1" applyAlignment="1">
      <alignment horizontal="center" vertical="center" wrapText="1"/>
    </xf>
    <xf numFmtId="0" fontId="41" fillId="8" borderId="27" xfId="0" applyFont="1" applyFill="1" applyBorder="1" applyAlignment="1">
      <alignment horizontal="center" vertical="center" wrapText="1"/>
    </xf>
    <xf numFmtId="0" fontId="40" fillId="7" borderId="28" xfId="0" applyFont="1" applyFill="1" applyBorder="1" applyAlignment="1">
      <alignment vertical="top" wrapText="1"/>
    </xf>
    <xf numFmtId="0" fontId="40" fillId="7" borderId="27" xfId="0" applyFont="1" applyFill="1" applyBorder="1" applyAlignment="1">
      <alignment vertical="top"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20" fillId="0" borderId="0" xfId="3" applyFont="1" applyAlignment="1" applyProtection="1">
      <alignment horizontal="center"/>
      <protection locked="0"/>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2" fillId="2" borderId="19" xfId="11" applyFont="1" applyFill="1" applyBorder="1" applyAlignment="1">
      <alignment horizontal="center" vertical="center"/>
    </xf>
    <xf numFmtId="0" fontId="52" fillId="2" borderId="20" xfId="11" applyFont="1" applyFill="1" applyBorder="1" applyAlignment="1">
      <alignment horizontal="center" vertical="center"/>
    </xf>
    <xf numFmtId="0" fontId="52"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1" fillId="2" borderId="16" xfId="11" applyFont="1" applyFill="1" applyBorder="1" applyAlignment="1">
      <alignment horizontal="left" vertical="center" wrapText="1"/>
    </xf>
    <xf numFmtId="0" fontId="51"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xf numFmtId="10" fontId="32" fillId="0" borderId="15" xfId="0" applyNumberFormat="1" applyFont="1" applyBorder="1" applyAlignment="1">
      <alignment horizontal="justify" vertical="center"/>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parte'!$G$9:$G$33</c:f>
              <c:numCache>
                <c:formatCode>m/d/yyyy</c:formatCode>
                <c:ptCount val="25"/>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42828</c:v>
                </c:pt>
                <c:pt idx="24">
                  <c:v>42828</c:v>
                </c:pt>
              </c:numCache>
            </c:numRef>
          </c:val>
        </c:ser>
        <c:ser>
          <c:idx val="1"/>
          <c:order val="1"/>
          <c:tx>
            <c:strRef>
              <c:f>'II parte'!$I$7</c:f>
              <c:strCache>
                <c:ptCount val="1"/>
                <c:pt idx="0">
                  <c:v>DURACIÓN</c:v>
                </c:pt>
              </c:strCache>
            </c:strRef>
          </c:tx>
          <c:invertIfNegative val="0"/>
          <c:val>
            <c:numRef>
              <c:f>'II parte'!$I$9:$I$33</c:f>
              <c:numCache>
                <c:formatCode>0.0</c:formatCode>
                <c:ptCount val="25"/>
                <c:pt idx="0">
                  <c:v>584</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150</c:v>
                </c:pt>
                <c:pt idx="24">
                  <c:v>150</c:v>
                </c:pt>
              </c:numCache>
            </c:numRef>
          </c:val>
        </c:ser>
        <c:dLbls>
          <c:showLegendKey val="0"/>
          <c:showVal val="0"/>
          <c:showCatName val="0"/>
          <c:showSerName val="0"/>
          <c:showPercent val="0"/>
          <c:showBubbleSize val="0"/>
        </c:dLbls>
        <c:gapWidth val="51"/>
        <c:overlap val="100"/>
        <c:axId val="336244096"/>
        <c:axId val="336246448"/>
      </c:barChart>
      <c:catAx>
        <c:axId val="336244096"/>
        <c:scaling>
          <c:orientation val="maxMin"/>
        </c:scaling>
        <c:delete val="0"/>
        <c:axPos val="l"/>
        <c:majorTickMark val="out"/>
        <c:minorTickMark val="none"/>
        <c:tickLblPos val="nextTo"/>
        <c:crossAx val="336246448"/>
        <c:crosses val="autoZero"/>
        <c:auto val="1"/>
        <c:lblAlgn val="ctr"/>
        <c:lblOffset val="100"/>
        <c:noMultiLvlLbl val="0"/>
      </c:catAx>
      <c:valAx>
        <c:axId val="336246448"/>
        <c:scaling>
          <c:orientation val="minMax"/>
          <c:max val="42850"/>
          <c:min val="42394"/>
        </c:scaling>
        <c:delete val="0"/>
        <c:axPos val="t"/>
        <c:majorGridlines/>
        <c:numFmt formatCode="dd/mm" sourceLinked="0"/>
        <c:majorTickMark val="out"/>
        <c:minorTickMark val="none"/>
        <c:tickLblPos val="nextTo"/>
        <c:crossAx val="336244096"/>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41</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0" zoomScale="130" zoomScaleNormal="130" workbookViewId="0">
      <selection activeCell="C6" sqref="C6"/>
    </sheetView>
  </sheetViews>
  <sheetFormatPr baseColWidth="10" defaultColWidth="11.42578125" defaultRowHeight="12.75"/>
  <cols>
    <col min="1" max="1" width="11.42578125" style="75"/>
    <col min="2" max="2" width="50.7109375" style="75" customWidth="1"/>
    <col min="3" max="3" width="100.7109375" style="75" customWidth="1"/>
    <col min="4" max="16384" width="11.42578125" style="75"/>
  </cols>
  <sheetData>
    <row r="1" spans="2:5" ht="13.5" thickBot="1"/>
    <row r="2" spans="2:5" ht="33" customHeight="1" thickBot="1">
      <c r="B2" s="120" t="s">
        <v>74</v>
      </c>
      <c r="C2" s="121"/>
    </row>
    <row r="3" spans="2:5" ht="84.6" customHeight="1" thickBot="1">
      <c r="B3" s="77" t="s">
        <v>73</v>
      </c>
      <c r="C3" s="82" t="s">
        <v>94</v>
      </c>
      <c r="E3" s="89"/>
    </row>
    <row r="4" spans="2:5" ht="15.75" thickBot="1">
      <c r="B4" s="77" t="s">
        <v>72</v>
      </c>
      <c r="C4" s="82" t="s">
        <v>84</v>
      </c>
    </row>
    <row r="5" spans="2:5" ht="15.75" thickBot="1">
      <c r="B5" s="77" t="s">
        <v>71</v>
      </c>
      <c r="C5" s="82" t="s">
        <v>95</v>
      </c>
    </row>
    <row r="6" spans="2:5" ht="60.75" thickBot="1">
      <c r="B6" s="77" t="s">
        <v>70</v>
      </c>
      <c r="C6" s="82" t="s">
        <v>100</v>
      </c>
    </row>
    <row r="7" spans="2:5" ht="43.5" thickBot="1">
      <c r="B7" s="86" t="s">
        <v>69</v>
      </c>
      <c r="C7" s="85" t="s">
        <v>83</v>
      </c>
    </row>
    <row r="8" spans="2:5" ht="15.75" thickBot="1">
      <c r="B8" s="84" t="s">
        <v>68</v>
      </c>
      <c r="C8" s="83" t="s">
        <v>67</v>
      </c>
    </row>
    <row r="9" spans="2:5" ht="86.25" thickBot="1">
      <c r="B9" s="81" t="s">
        <v>101</v>
      </c>
      <c r="C9" s="79" t="s">
        <v>102</v>
      </c>
    </row>
    <row r="10" spans="2:5" ht="30.75" thickBot="1">
      <c r="B10" s="81" t="s">
        <v>85</v>
      </c>
      <c r="C10" s="79" t="s">
        <v>82</v>
      </c>
    </row>
    <row r="11" spans="2:5" ht="57.75" thickBot="1">
      <c r="B11" s="80" t="s">
        <v>81</v>
      </c>
      <c r="C11" s="79" t="s">
        <v>103</v>
      </c>
    </row>
    <row r="12" spans="2:5" ht="57.75" thickBot="1">
      <c r="B12" s="80" t="s">
        <v>80</v>
      </c>
      <c r="C12" s="79" t="s">
        <v>103</v>
      </c>
    </row>
    <row r="13" spans="2:5" ht="43.5" thickBot="1">
      <c r="B13" s="80" t="s">
        <v>79</v>
      </c>
      <c r="C13" s="79" t="s">
        <v>103</v>
      </c>
    </row>
    <row r="14" spans="2:5" ht="57.75" thickBot="1">
      <c r="B14" s="87" t="s">
        <v>78</v>
      </c>
      <c r="C14" s="79" t="s">
        <v>103</v>
      </c>
    </row>
    <row r="15" spans="2:5" ht="100.5" thickBot="1">
      <c r="B15" s="80" t="s">
        <v>96</v>
      </c>
      <c r="C15" s="79" t="s">
        <v>103</v>
      </c>
    </row>
    <row r="16" spans="2:5" ht="29.25" thickBot="1">
      <c r="B16" s="80" t="s">
        <v>77</v>
      </c>
      <c r="C16" s="79" t="s">
        <v>103</v>
      </c>
    </row>
    <row r="17" spans="2:3" ht="72" thickBot="1">
      <c r="B17" s="80" t="s">
        <v>76</v>
      </c>
      <c r="C17" s="79" t="s">
        <v>103</v>
      </c>
    </row>
    <row r="18" spans="2:3" ht="62.25" customHeight="1" thickBot="1">
      <c r="B18" s="122" t="s">
        <v>66</v>
      </c>
      <c r="C18" s="123"/>
    </row>
    <row r="19" spans="2:3" ht="15.75" thickBot="1">
      <c r="B19" s="77" t="s">
        <v>65</v>
      </c>
      <c r="C19" s="76" t="s">
        <v>86</v>
      </c>
    </row>
    <row r="20" spans="2:3" ht="15.75" thickBot="1">
      <c r="B20" s="77" t="s">
        <v>64</v>
      </c>
      <c r="C20" s="76" t="s">
        <v>87</v>
      </c>
    </row>
    <row r="21" spans="2:3" ht="20.25" customHeight="1" thickBot="1">
      <c r="B21" s="77" t="s">
        <v>63</v>
      </c>
      <c r="C21" s="76" t="s">
        <v>88</v>
      </c>
    </row>
    <row r="22" spans="2:3" ht="35.25" customHeight="1" thickBot="1">
      <c r="B22" s="77" t="s">
        <v>62</v>
      </c>
      <c r="C22" s="76" t="s">
        <v>89</v>
      </c>
    </row>
    <row r="23" spans="2:3" ht="15.75" thickBot="1">
      <c r="B23" s="124" t="s">
        <v>61</v>
      </c>
      <c r="C23" s="125"/>
    </row>
    <row r="24" spans="2:3" ht="15.75" thickBot="1">
      <c r="B24" s="77" t="s">
        <v>60</v>
      </c>
      <c r="C24" s="76" t="s">
        <v>90</v>
      </c>
    </row>
    <row r="25" spans="2:3" ht="15.75" thickBot="1">
      <c r="B25" s="77" t="s">
        <v>59</v>
      </c>
      <c r="C25" s="76" t="s">
        <v>91</v>
      </c>
    </row>
    <row r="26" spans="2:3" ht="15.75" thickBot="1">
      <c r="B26" s="77" t="s">
        <v>58</v>
      </c>
      <c r="C26" s="78" t="s">
        <v>57</v>
      </c>
    </row>
    <row r="27" spans="2:3" ht="15.75" thickBot="1">
      <c r="B27" s="77" t="s">
        <v>56</v>
      </c>
      <c r="C27" s="76" t="s">
        <v>92</v>
      </c>
    </row>
    <row r="28" spans="2:3" ht="31.5" customHeight="1" thickBot="1">
      <c r="B28" s="77" t="s">
        <v>55</v>
      </c>
      <c r="C28" s="76" t="s">
        <v>93</v>
      </c>
    </row>
    <row r="29" spans="2:3" ht="63" customHeight="1" thickBot="1">
      <c r="B29" s="126" t="s">
        <v>75</v>
      </c>
      <c r="C29" s="127"/>
    </row>
  </sheetData>
  <mergeCells count="4">
    <mergeCell ref="B2:C2"/>
    <mergeCell ref="B18:C18"/>
    <mergeCell ref="B23:C23"/>
    <mergeCell ref="B29:C29"/>
  </mergeCells>
  <hyperlinks>
    <hyperlink ref="C2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2" zoomScale="140" zoomScaleNormal="140" workbookViewId="0">
      <selection activeCell="B17" sqref="B17:C17"/>
    </sheetView>
  </sheetViews>
  <sheetFormatPr baseColWidth="10" defaultColWidth="0" defaultRowHeight="12.75" zeroHeight="1"/>
  <cols>
    <col min="1" max="1" width="3" style="11" customWidth="1"/>
    <col min="2" max="3" width="11.42578125" style="11" customWidth="1"/>
    <col min="4" max="4" width="12.140625" style="11" bestFit="1" customWidth="1"/>
    <col min="5" max="5" width="10.42578125" style="11" bestFit="1" customWidth="1"/>
    <col min="6" max="6" width="9.140625" style="11" customWidth="1"/>
    <col min="7" max="10" width="11.42578125" style="11" customWidth="1"/>
    <col min="11" max="11" width="3.85546875" style="11" customWidth="1"/>
    <col min="12" max="12" width="0" style="11" hidden="1" customWidth="1"/>
    <col min="13" max="16384" width="11.5703125" style="11" hidden="1"/>
  </cols>
  <sheetData>
    <row r="1" spans="2:12"/>
    <row r="2" spans="2:12" ht="25.5" customHeight="1">
      <c r="B2" s="149" t="s">
        <v>0</v>
      </c>
      <c r="C2" s="149"/>
      <c r="D2" s="149"/>
      <c r="E2" s="149"/>
      <c r="F2" s="149"/>
      <c r="G2" s="149"/>
      <c r="H2" s="149"/>
      <c r="I2" s="149"/>
      <c r="J2" s="149"/>
    </row>
    <row r="3" spans="2:12">
      <c r="B3" s="134"/>
      <c r="C3" s="134"/>
      <c r="D3" s="134"/>
      <c r="E3" s="134"/>
      <c r="F3" s="134"/>
      <c r="G3" s="134"/>
      <c r="H3" s="134"/>
      <c r="I3" s="134"/>
      <c r="J3" s="134"/>
    </row>
    <row r="4" spans="2:12" ht="50.1" customHeight="1">
      <c r="B4" s="150" t="s">
        <v>106</v>
      </c>
      <c r="C4" s="150"/>
      <c r="D4" s="150"/>
      <c r="E4" s="150"/>
      <c r="F4" s="150"/>
      <c r="G4" s="150"/>
      <c r="H4" s="150"/>
      <c r="I4" s="150"/>
      <c r="J4" s="150"/>
    </row>
    <row r="5" spans="2:12" ht="50.1" customHeight="1">
      <c r="B5" s="150"/>
      <c r="C5" s="150"/>
      <c r="D5" s="150"/>
      <c r="E5" s="150"/>
      <c r="F5" s="150"/>
      <c r="G5" s="150"/>
      <c r="H5" s="150"/>
      <c r="I5" s="150"/>
      <c r="J5" s="150"/>
    </row>
    <row r="6" spans="2:12">
      <c r="B6" s="135"/>
      <c r="C6" s="135"/>
      <c r="D6" s="135"/>
      <c r="E6" s="135"/>
      <c r="F6" s="135"/>
      <c r="G6" s="135"/>
      <c r="H6" s="135"/>
      <c r="I6" s="135"/>
      <c r="J6" s="135"/>
    </row>
    <row r="7" spans="2:12" ht="19.899999999999999" customHeight="1">
      <c r="B7" s="151" t="s">
        <v>128</v>
      </c>
      <c r="C7" s="151"/>
      <c r="D7" s="151"/>
      <c r="E7" s="151"/>
      <c r="F7" s="151"/>
      <c r="G7" s="151"/>
      <c r="H7" s="151"/>
      <c r="I7" s="151"/>
      <c r="J7" s="151"/>
    </row>
    <row r="8" spans="2:12" ht="19.899999999999999" customHeight="1">
      <c r="B8" s="151"/>
      <c r="C8" s="151"/>
      <c r="D8" s="151"/>
      <c r="E8" s="151"/>
      <c r="F8" s="151"/>
      <c r="G8" s="151"/>
      <c r="H8" s="151"/>
      <c r="I8" s="151"/>
      <c r="J8" s="151"/>
    </row>
    <row r="9" spans="2:12" ht="19.899999999999999" customHeight="1">
      <c r="B9" s="151"/>
      <c r="C9" s="151"/>
      <c r="D9" s="151"/>
      <c r="E9" s="151"/>
      <c r="F9" s="151"/>
      <c r="G9" s="151"/>
      <c r="H9" s="151"/>
      <c r="I9" s="151"/>
      <c r="J9" s="151"/>
      <c r="L9" s="12"/>
    </row>
    <row r="10" spans="2:12" ht="19.899999999999999" customHeight="1">
      <c r="B10" s="151"/>
      <c r="C10" s="151"/>
      <c r="D10" s="151"/>
      <c r="E10" s="151"/>
      <c r="F10" s="151"/>
      <c r="G10" s="151"/>
      <c r="H10" s="151"/>
      <c r="I10" s="151"/>
      <c r="J10" s="151"/>
    </row>
    <row r="11" spans="2:12">
      <c r="B11" s="135"/>
      <c r="C11" s="135"/>
      <c r="D11" s="135"/>
      <c r="E11" s="135"/>
      <c r="F11" s="135"/>
      <c r="G11" s="135"/>
      <c r="H11" s="135"/>
      <c r="I11" s="135"/>
      <c r="J11" s="135"/>
    </row>
    <row r="12" spans="2:12" ht="12.75" customHeight="1">
      <c r="B12" s="142" t="s">
        <v>107</v>
      </c>
      <c r="C12" s="142"/>
      <c r="D12" s="142"/>
      <c r="E12" s="142"/>
      <c r="F12" s="142"/>
      <c r="G12" s="142"/>
      <c r="H12" s="142"/>
      <c r="I12" s="142"/>
      <c r="J12" s="142"/>
    </row>
    <row r="13" spans="2:12" ht="112.5" customHeight="1">
      <c r="B13" s="142"/>
      <c r="C13" s="142"/>
      <c r="D13" s="142"/>
      <c r="E13" s="142"/>
      <c r="F13" s="142"/>
      <c r="G13" s="142"/>
      <c r="H13" s="142"/>
      <c r="I13" s="142"/>
      <c r="J13" s="142"/>
      <c r="L13" s="13"/>
    </row>
    <row r="14" spans="2:12">
      <c r="B14" s="135"/>
      <c r="C14" s="135"/>
      <c r="D14" s="135"/>
      <c r="E14" s="135"/>
      <c r="F14" s="135"/>
      <c r="G14" s="135"/>
      <c r="H14" s="135"/>
      <c r="I14" s="135"/>
      <c r="J14" s="135"/>
    </row>
    <row r="15" spans="2:12" ht="13.5" customHeight="1">
      <c r="B15" s="148" t="s">
        <v>24</v>
      </c>
      <c r="C15" s="148"/>
      <c r="D15" s="148"/>
      <c r="E15" s="148"/>
      <c r="F15" s="135"/>
      <c r="G15" s="143" t="s">
        <v>1</v>
      </c>
      <c r="H15" s="144"/>
      <c r="I15" s="144"/>
      <c r="J15" s="145"/>
    </row>
    <row r="16" spans="2:12" ht="65.099999999999994" customHeight="1">
      <c r="B16" s="146" t="s">
        <v>6</v>
      </c>
      <c r="C16" s="146"/>
      <c r="D16" s="73" t="s">
        <v>7</v>
      </c>
      <c r="E16" s="14" t="s">
        <v>8</v>
      </c>
      <c r="F16" s="135"/>
      <c r="G16" s="128" t="s">
        <v>129</v>
      </c>
      <c r="H16" s="129"/>
      <c r="I16" s="129"/>
      <c r="J16" s="130"/>
      <c r="L16" s="15"/>
    </row>
    <row r="17" spans="2:12" ht="65.099999999999994" customHeight="1">
      <c r="B17" s="147">
        <f>+'II parte'!G9</f>
        <v>42394</v>
      </c>
      <c r="C17" s="147"/>
      <c r="D17" s="74">
        <f>+'II parte'!H41</f>
        <v>42978</v>
      </c>
      <c r="E17" s="16">
        <f>+D17-B17</f>
        <v>584</v>
      </c>
      <c r="F17" s="135"/>
      <c r="G17" s="131"/>
      <c r="H17" s="132"/>
      <c r="I17" s="132"/>
      <c r="J17" s="133"/>
      <c r="L17" s="15"/>
    </row>
    <row r="18" spans="2:12">
      <c r="B18" s="135"/>
      <c r="C18" s="135"/>
      <c r="D18" s="135"/>
      <c r="E18" s="135"/>
      <c r="F18" s="135"/>
      <c r="G18" s="135"/>
      <c r="H18" s="135"/>
      <c r="I18" s="135"/>
      <c r="J18" s="135"/>
    </row>
    <row r="19" spans="2:12">
      <c r="B19" s="128" t="s">
        <v>104</v>
      </c>
      <c r="C19" s="129"/>
      <c r="D19" s="129"/>
      <c r="E19" s="129"/>
      <c r="F19" s="129"/>
      <c r="G19" s="129"/>
      <c r="H19" s="129"/>
      <c r="I19" s="129"/>
      <c r="J19" s="130"/>
    </row>
    <row r="20" spans="2:12" ht="18">
      <c r="B20" s="131"/>
      <c r="C20" s="132"/>
      <c r="D20" s="132"/>
      <c r="E20" s="132"/>
      <c r="F20" s="132"/>
      <c r="G20" s="132"/>
      <c r="H20" s="132"/>
      <c r="I20" s="132"/>
      <c r="J20" s="133"/>
      <c r="L20" s="15"/>
    </row>
    <row r="21" spans="2:12">
      <c r="B21" s="135"/>
      <c r="C21" s="135"/>
      <c r="D21" s="135"/>
      <c r="E21" s="135"/>
      <c r="F21" s="135"/>
      <c r="G21" s="135"/>
      <c r="H21" s="135"/>
      <c r="I21" s="135"/>
      <c r="J21" s="135"/>
    </row>
    <row r="22" spans="2:12" ht="35.1" customHeight="1">
      <c r="B22" s="136" t="s">
        <v>97</v>
      </c>
      <c r="C22" s="137"/>
      <c r="D22" s="137"/>
      <c r="E22" s="137"/>
      <c r="F22" s="137"/>
      <c r="G22" s="137"/>
      <c r="H22" s="137"/>
      <c r="I22" s="137"/>
      <c r="J22" s="138"/>
    </row>
    <row r="23" spans="2:12" ht="35.1" customHeight="1">
      <c r="B23" s="139"/>
      <c r="C23" s="140"/>
      <c r="D23" s="140"/>
      <c r="E23" s="140"/>
      <c r="F23" s="140"/>
      <c r="G23" s="140"/>
      <c r="H23" s="140"/>
      <c r="I23" s="140"/>
      <c r="J23" s="141"/>
      <c r="L23" s="15"/>
    </row>
    <row r="24" spans="2:12">
      <c r="B24" s="135"/>
      <c r="C24" s="135"/>
      <c r="D24" s="135"/>
      <c r="E24" s="135"/>
      <c r="F24" s="135"/>
      <c r="G24" s="135"/>
      <c r="H24" s="135"/>
      <c r="I24" s="135"/>
      <c r="J24" s="135"/>
    </row>
    <row r="25" spans="2:12" ht="18">
      <c r="B25" s="136" t="s">
        <v>108</v>
      </c>
      <c r="C25" s="137"/>
      <c r="D25" s="137"/>
      <c r="E25" s="137"/>
      <c r="F25" s="137"/>
      <c r="G25" s="137"/>
      <c r="H25" s="137"/>
      <c r="I25" s="137"/>
      <c r="J25" s="138"/>
      <c r="L25" s="15"/>
    </row>
    <row r="26" spans="2:12" ht="23.45" customHeight="1">
      <c r="B26" s="139"/>
      <c r="C26" s="140"/>
      <c r="D26" s="140"/>
      <c r="E26" s="140"/>
      <c r="F26" s="140"/>
      <c r="G26" s="140"/>
      <c r="H26" s="140"/>
      <c r="I26" s="140"/>
      <c r="J26" s="141"/>
    </row>
    <row r="27" spans="2:12">
      <c r="B27" s="135"/>
      <c r="C27" s="135"/>
      <c r="D27" s="135"/>
      <c r="E27" s="135"/>
      <c r="F27" s="135"/>
      <c r="G27" s="135"/>
      <c r="H27" s="135"/>
      <c r="I27" s="135"/>
      <c r="J27" s="135"/>
    </row>
    <row r="28" spans="2:12" ht="19.5" customHeight="1">
      <c r="B28" s="128" t="s">
        <v>109</v>
      </c>
      <c r="C28" s="129"/>
      <c r="D28" s="129"/>
      <c r="E28" s="129"/>
      <c r="F28" s="129"/>
      <c r="G28" s="129"/>
      <c r="H28" s="129"/>
      <c r="I28" s="129"/>
      <c r="J28" s="130"/>
    </row>
    <row r="29" spans="2:12" ht="16.5" customHeight="1">
      <c r="B29" s="131"/>
      <c r="C29" s="132"/>
      <c r="D29" s="132"/>
      <c r="E29" s="132"/>
      <c r="F29" s="132"/>
      <c r="G29" s="132"/>
      <c r="H29" s="132"/>
      <c r="I29" s="132"/>
      <c r="J29" s="133"/>
    </row>
    <row r="30" spans="2:12">
      <c r="B30" s="134"/>
      <c r="C30" s="134"/>
      <c r="D30" s="134"/>
      <c r="E30" s="134"/>
      <c r="F30" s="134"/>
      <c r="G30" s="134"/>
      <c r="H30" s="134"/>
      <c r="I30" s="134"/>
      <c r="J30" s="134"/>
    </row>
    <row r="31" spans="2:12" hidden="1"/>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2"/>
  <sheetViews>
    <sheetView showGridLines="0" topLeftCell="B3" zoomScaleNormal="100" workbookViewId="0">
      <selection activeCell="H15" sqref="H15"/>
    </sheetView>
  </sheetViews>
  <sheetFormatPr baseColWidth="10" defaultColWidth="3.140625" defaultRowHeight="16.5" outlineLevelRow="3"/>
  <cols>
    <col min="1" max="2" width="3" style="39" customWidth="1"/>
    <col min="3" max="4" width="3" style="63" customWidth="1"/>
    <col min="5" max="5" width="47.42578125" style="52" customWidth="1"/>
    <col min="6" max="6" width="19.7109375" style="52" customWidth="1"/>
    <col min="7" max="7" width="23.85546875" style="64" customWidth="1"/>
    <col min="8" max="8" width="23.5703125" style="64" customWidth="1"/>
    <col min="9" max="10" width="11.7109375" style="65" customWidth="1"/>
    <col min="11" max="11" width="13.140625" style="40" customWidth="1"/>
    <col min="12" max="12" width="7.140625" style="40" customWidth="1"/>
    <col min="13" max="13" width="13.28515625" style="40" customWidth="1"/>
    <col min="14" max="14" width="36.7109375" style="23" customWidth="1"/>
    <col min="15" max="16384" width="3.140625" style="39"/>
  </cols>
  <sheetData>
    <row r="2" spans="1:15" ht="13.9" customHeight="1">
      <c r="A2" s="152" t="s">
        <v>25</v>
      </c>
      <c r="B2" s="152"/>
      <c r="C2" s="152"/>
      <c r="D2" s="152"/>
      <c r="E2" s="152"/>
      <c r="F2" s="152"/>
      <c r="G2" s="152"/>
      <c r="H2" s="152"/>
      <c r="I2" s="152"/>
      <c r="J2" s="152"/>
      <c r="K2" s="152"/>
      <c r="L2" s="22"/>
      <c r="M2" s="22"/>
      <c r="N2" s="22"/>
    </row>
    <row r="3" spans="1:15" ht="21" customHeight="1">
      <c r="A3" s="152"/>
      <c r="B3" s="152"/>
      <c r="C3" s="152"/>
      <c r="D3" s="152"/>
      <c r="E3" s="152"/>
      <c r="F3" s="152"/>
      <c r="G3" s="152"/>
      <c r="H3" s="152"/>
      <c r="I3" s="152"/>
      <c r="J3" s="152"/>
      <c r="K3" s="152"/>
      <c r="L3" s="22"/>
      <c r="M3" s="22"/>
      <c r="N3" s="22"/>
    </row>
    <row r="4" spans="1:15" ht="18.75" customHeight="1">
      <c r="A4" s="152"/>
      <c r="B4" s="152"/>
      <c r="C4" s="152"/>
      <c r="D4" s="152"/>
      <c r="E4" s="152"/>
      <c r="F4" s="152"/>
      <c r="G4" s="152"/>
      <c r="H4" s="152"/>
      <c r="I4" s="152"/>
      <c r="J4" s="152"/>
      <c r="K4" s="152"/>
      <c r="L4" s="22"/>
      <c r="M4" s="22"/>
      <c r="N4" s="22"/>
    </row>
    <row r="5" spans="1:15">
      <c r="A5" s="152"/>
      <c r="B5" s="152"/>
      <c r="C5" s="152"/>
      <c r="D5" s="152"/>
      <c r="E5" s="152"/>
      <c r="F5" s="152"/>
      <c r="G5" s="152"/>
      <c r="H5" s="152"/>
      <c r="I5" s="152"/>
      <c r="J5" s="152"/>
      <c r="K5" s="152"/>
    </row>
    <row r="6" spans="1:15" ht="14.25">
      <c r="A6" s="24"/>
      <c r="B6" s="24"/>
      <c r="C6" s="66"/>
      <c r="D6" s="66"/>
      <c r="E6" s="48"/>
      <c r="F6" s="48"/>
      <c r="G6" s="49"/>
      <c r="H6" s="49"/>
      <c r="I6" s="47"/>
      <c r="J6" s="47"/>
      <c r="K6" s="17"/>
      <c r="L6" s="17"/>
      <c r="M6" s="17"/>
      <c r="N6" s="18"/>
    </row>
    <row r="7" spans="1:15" s="27" customFormat="1" ht="25.5" customHeight="1">
      <c r="A7" s="25" t="s">
        <v>9</v>
      </c>
      <c r="B7" s="25"/>
      <c r="C7" s="67"/>
      <c r="D7" s="67"/>
      <c r="E7" s="50" t="s">
        <v>26</v>
      </c>
      <c r="F7" s="50" t="s">
        <v>2</v>
      </c>
      <c r="G7" s="51" t="s">
        <v>3</v>
      </c>
      <c r="H7" s="51" t="s">
        <v>5</v>
      </c>
      <c r="I7" s="50" t="s">
        <v>8</v>
      </c>
      <c r="J7" s="50" t="s">
        <v>54</v>
      </c>
      <c r="K7" s="20" t="s">
        <v>4</v>
      </c>
      <c r="L7" s="19"/>
      <c r="M7" s="19"/>
      <c r="N7" s="26"/>
    </row>
    <row r="8" spans="1:15" ht="15.75" customHeight="1">
      <c r="B8" s="21"/>
      <c r="F8" s="53"/>
      <c r="G8" s="54"/>
      <c r="H8" s="54"/>
      <c r="I8" s="55"/>
      <c r="J8" s="55"/>
      <c r="K8" s="119">
        <f>+((K10+K18+K25+K32)/400)*100</f>
        <v>0.76624999999999999</v>
      </c>
      <c r="L8" s="21"/>
      <c r="M8" s="21"/>
      <c r="O8" s="40"/>
    </row>
    <row r="9" spans="1:15" s="45" customFormat="1" ht="18.95" customHeight="1">
      <c r="A9" s="42"/>
      <c r="B9" s="90" t="s">
        <v>47</v>
      </c>
      <c r="C9" s="68"/>
      <c r="D9" s="68"/>
      <c r="E9" s="56"/>
      <c r="F9" s="57"/>
      <c r="G9" s="46">
        <v>42394</v>
      </c>
      <c r="H9" s="46">
        <f>+H41</f>
        <v>42978</v>
      </c>
      <c r="I9" s="58">
        <f>+H9-G9</f>
        <v>584</v>
      </c>
      <c r="J9" s="58">
        <f>+J10+J18+J25+J32</f>
        <v>137</v>
      </c>
      <c r="K9" s="43"/>
      <c r="L9" s="37"/>
      <c r="M9" s="38"/>
      <c r="N9" s="44"/>
    </row>
    <row r="10" spans="1:15" s="96" customFormat="1" ht="56.45" customHeight="1" outlineLevel="1">
      <c r="A10" s="91"/>
      <c r="B10" s="97"/>
      <c r="C10" s="98" t="s">
        <v>35</v>
      </c>
      <c r="D10" s="98"/>
      <c r="E10" s="99"/>
      <c r="F10" s="100" t="s">
        <v>115</v>
      </c>
      <c r="G10" s="101">
        <v>42394</v>
      </c>
      <c r="H10" s="101">
        <v>42395</v>
      </c>
      <c r="I10" s="112">
        <f>+H10-G10</f>
        <v>1</v>
      </c>
      <c r="J10" s="102">
        <v>2</v>
      </c>
      <c r="K10" s="103">
        <f>+K11+K15</f>
        <v>1.0009999999999999</v>
      </c>
      <c r="L10" s="93"/>
      <c r="M10" s="94"/>
      <c r="N10" s="95"/>
    </row>
    <row r="11" spans="1:15" s="96" customFormat="1" ht="12.75" outlineLevel="2">
      <c r="A11" s="91"/>
      <c r="B11" s="91"/>
      <c r="C11" s="70"/>
      <c r="D11" s="71" t="s">
        <v>36</v>
      </c>
      <c r="E11" s="59"/>
      <c r="F11" s="34"/>
      <c r="G11" s="36">
        <v>42394</v>
      </c>
      <c r="H11" s="36">
        <v>42394</v>
      </c>
      <c r="I11" s="117">
        <f>+H11-G11</f>
        <v>0</v>
      </c>
      <c r="J11" s="47">
        <v>1</v>
      </c>
      <c r="K11" s="113">
        <f>+K12+K13+K14</f>
        <v>0.501</v>
      </c>
      <c r="L11" s="93"/>
      <c r="M11" s="94"/>
      <c r="N11" s="95"/>
    </row>
    <row r="12" spans="1:15" s="96" customFormat="1" ht="12.75" outlineLevel="3">
      <c r="A12" s="91"/>
      <c r="B12" s="91"/>
      <c r="C12" s="70"/>
      <c r="D12" s="70"/>
      <c r="E12" s="60" t="s">
        <v>105</v>
      </c>
      <c r="F12" s="34"/>
      <c r="G12" s="36">
        <v>42394</v>
      </c>
      <c r="H12" s="36">
        <v>42394</v>
      </c>
      <c r="I12" s="117">
        <f t="shared" ref="I12:I17" si="0">+H12-G12</f>
        <v>0</v>
      </c>
      <c r="J12" s="47">
        <v>1</v>
      </c>
      <c r="K12" s="92">
        <v>0.16700000000000001</v>
      </c>
      <c r="L12" s="93"/>
      <c r="M12" s="94"/>
      <c r="N12" s="95"/>
    </row>
    <row r="13" spans="1:15" s="96" customFormat="1" ht="12.75" outlineLevel="3">
      <c r="A13" s="91"/>
      <c r="B13" s="91"/>
      <c r="C13" s="70"/>
      <c r="D13" s="70"/>
      <c r="E13" s="60" t="s">
        <v>37</v>
      </c>
      <c r="F13" s="34"/>
      <c r="G13" s="36">
        <v>42394</v>
      </c>
      <c r="H13" s="36">
        <v>42394</v>
      </c>
      <c r="I13" s="117">
        <f t="shared" si="0"/>
        <v>0</v>
      </c>
      <c r="J13" s="47">
        <v>1</v>
      </c>
      <c r="K13" s="92">
        <v>0.16700000000000001</v>
      </c>
      <c r="L13" s="93"/>
      <c r="M13" s="94"/>
      <c r="N13" s="95"/>
    </row>
    <row r="14" spans="1:15" s="96" customFormat="1" ht="12.75" outlineLevel="3">
      <c r="A14" s="91"/>
      <c r="B14" s="91"/>
      <c r="C14" s="70"/>
      <c r="D14" s="70"/>
      <c r="E14" s="59" t="s">
        <v>38</v>
      </c>
      <c r="F14" s="34"/>
      <c r="G14" s="36">
        <v>42394</v>
      </c>
      <c r="H14" s="36">
        <v>42394</v>
      </c>
      <c r="I14" s="117">
        <f t="shared" si="0"/>
        <v>0</v>
      </c>
      <c r="J14" s="47">
        <v>1</v>
      </c>
      <c r="K14" s="92">
        <v>0.16700000000000001</v>
      </c>
      <c r="L14" s="93"/>
      <c r="M14" s="94"/>
      <c r="N14" s="95"/>
    </row>
    <row r="15" spans="1:15" s="96" customFormat="1" ht="12.75" outlineLevel="2">
      <c r="A15" s="91"/>
      <c r="B15" s="91"/>
      <c r="C15" s="59"/>
      <c r="D15" s="71" t="s">
        <v>39</v>
      </c>
      <c r="E15" s="59"/>
      <c r="F15" s="34"/>
      <c r="G15" s="36">
        <v>42394</v>
      </c>
      <c r="H15" s="36">
        <v>42395</v>
      </c>
      <c r="I15" s="117">
        <f t="shared" si="0"/>
        <v>1</v>
      </c>
      <c r="J15" s="47">
        <v>2</v>
      </c>
      <c r="K15" s="113">
        <f>+K16+K17</f>
        <v>0.5</v>
      </c>
      <c r="L15" s="93"/>
      <c r="M15" s="94"/>
      <c r="N15" s="95"/>
    </row>
    <row r="16" spans="1:15" s="96" customFormat="1" ht="12.75" outlineLevel="2">
      <c r="A16" s="91"/>
      <c r="B16" s="91"/>
      <c r="C16" s="70"/>
      <c r="D16" s="70"/>
      <c r="E16" s="60" t="s">
        <v>40</v>
      </c>
      <c r="F16" s="34"/>
      <c r="G16" s="36">
        <v>42394</v>
      </c>
      <c r="H16" s="36">
        <v>42395</v>
      </c>
      <c r="I16" s="117">
        <f t="shared" si="0"/>
        <v>1</v>
      </c>
      <c r="J16" s="47">
        <v>2</v>
      </c>
      <c r="K16" s="92">
        <v>0.25</v>
      </c>
      <c r="L16" s="93"/>
      <c r="M16" s="94"/>
      <c r="N16" s="95"/>
    </row>
    <row r="17" spans="1:14" s="96" customFormat="1" ht="12.75" outlineLevel="2">
      <c r="A17" s="91"/>
      <c r="B17" s="91"/>
      <c r="C17" s="70"/>
      <c r="D17" s="70"/>
      <c r="E17" s="60" t="s">
        <v>46</v>
      </c>
      <c r="F17" s="34"/>
      <c r="G17" s="36">
        <v>42395</v>
      </c>
      <c r="H17" s="36">
        <v>42395</v>
      </c>
      <c r="I17" s="117">
        <f t="shared" si="0"/>
        <v>0</v>
      </c>
      <c r="J17" s="47">
        <v>1</v>
      </c>
      <c r="K17" s="92">
        <v>0.25</v>
      </c>
      <c r="L17" s="93"/>
      <c r="M17" s="94"/>
      <c r="N17" s="95"/>
    </row>
    <row r="18" spans="1:14" s="96" customFormat="1" ht="38.25" outlineLevel="1">
      <c r="A18" s="91"/>
      <c r="B18" s="97"/>
      <c r="C18" s="98" t="s">
        <v>44</v>
      </c>
      <c r="D18" s="99"/>
      <c r="E18" s="99"/>
      <c r="F18" s="100" t="s">
        <v>115</v>
      </c>
      <c r="G18" s="101">
        <v>42396</v>
      </c>
      <c r="H18" s="101">
        <v>42403</v>
      </c>
      <c r="I18" s="112">
        <f>+H18-G18</f>
        <v>7</v>
      </c>
      <c r="J18" s="102">
        <v>6</v>
      </c>
      <c r="K18" s="103">
        <f>+SUM(K19:K24)</f>
        <v>1.002</v>
      </c>
      <c r="L18" s="93"/>
      <c r="M18" s="94"/>
      <c r="N18" s="95"/>
    </row>
    <row r="19" spans="1:14" s="96" customFormat="1" ht="25.5" outlineLevel="2">
      <c r="A19" s="91"/>
      <c r="B19" s="91"/>
      <c r="C19" s="70"/>
      <c r="D19" s="72"/>
      <c r="E19" s="61" t="s">
        <v>42</v>
      </c>
      <c r="F19" s="34"/>
      <c r="G19" s="36">
        <v>42396</v>
      </c>
      <c r="H19" s="36">
        <v>42396</v>
      </c>
      <c r="I19" s="117">
        <f>+H19-G19</f>
        <v>0</v>
      </c>
      <c r="J19" s="47">
        <v>1</v>
      </c>
      <c r="K19" s="92">
        <v>0.16700000000000001</v>
      </c>
      <c r="L19" s="93"/>
      <c r="M19" s="94"/>
      <c r="N19" s="95"/>
    </row>
    <row r="20" spans="1:14" s="96" customFormat="1" ht="25.5" outlineLevel="2">
      <c r="A20" s="91"/>
      <c r="B20" s="91"/>
      <c r="C20" s="70"/>
      <c r="D20" s="72"/>
      <c r="E20" s="61" t="s">
        <v>48</v>
      </c>
      <c r="F20" s="34"/>
      <c r="G20" s="36">
        <v>42397</v>
      </c>
      <c r="H20" s="36">
        <v>42397</v>
      </c>
      <c r="I20" s="117">
        <f t="shared" ref="I20:I24" si="1">+H20-G20</f>
        <v>0</v>
      </c>
      <c r="J20" s="47">
        <v>1</v>
      </c>
      <c r="K20" s="92">
        <v>0.16700000000000001</v>
      </c>
      <c r="L20" s="93"/>
      <c r="M20" s="94"/>
      <c r="N20" s="95"/>
    </row>
    <row r="21" spans="1:14" s="96" customFormat="1" ht="12.75" outlineLevel="2">
      <c r="A21" s="91"/>
      <c r="B21" s="91"/>
      <c r="C21" s="70"/>
      <c r="D21" s="72"/>
      <c r="E21" s="61" t="s">
        <v>49</v>
      </c>
      <c r="F21" s="34"/>
      <c r="G21" s="36">
        <v>42396</v>
      </c>
      <c r="H21" s="36">
        <v>42398</v>
      </c>
      <c r="I21" s="117">
        <f t="shared" si="1"/>
        <v>2</v>
      </c>
      <c r="J21" s="47">
        <v>3</v>
      </c>
      <c r="K21" s="92">
        <v>0.16700000000000001</v>
      </c>
      <c r="L21" s="93"/>
      <c r="M21" s="94"/>
      <c r="N21" s="95"/>
    </row>
    <row r="22" spans="1:14" s="96" customFormat="1" ht="12.75" outlineLevel="2">
      <c r="A22" s="91"/>
      <c r="B22" s="91"/>
      <c r="C22" s="70"/>
      <c r="D22" s="72"/>
      <c r="E22" s="61" t="s">
        <v>43</v>
      </c>
      <c r="F22" s="34"/>
      <c r="G22" s="36">
        <v>42401</v>
      </c>
      <c r="H22" s="36">
        <v>42401</v>
      </c>
      <c r="I22" s="117">
        <f t="shared" si="1"/>
        <v>0</v>
      </c>
      <c r="J22" s="47">
        <v>1</v>
      </c>
      <c r="K22" s="92">
        <v>0.16700000000000001</v>
      </c>
      <c r="L22" s="93"/>
      <c r="M22" s="94"/>
      <c r="N22" s="95"/>
    </row>
    <row r="23" spans="1:14" s="96" customFormat="1" ht="38.25" outlineLevel="2">
      <c r="A23" s="91"/>
      <c r="B23" s="91"/>
      <c r="C23" s="70"/>
      <c r="D23" s="72"/>
      <c r="E23" s="61" t="s">
        <v>50</v>
      </c>
      <c r="F23" s="34"/>
      <c r="G23" s="36">
        <v>42402</v>
      </c>
      <c r="H23" s="36">
        <v>42402</v>
      </c>
      <c r="I23" s="117">
        <f t="shared" si="1"/>
        <v>0</v>
      </c>
      <c r="J23" s="47">
        <v>1</v>
      </c>
      <c r="K23" s="92">
        <v>0.16700000000000001</v>
      </c>
      <c r="L23" s="93"/>
      <c r="M23" s="94"/>
      <c r="N23" s="95"/>
    </row>
    <row r="24" spans="1:14" s="96" customFormat="1" ht="25.5" outlineLevel="2">
      <c r="A24" s="91"/>
      <c r="B24" s="91"/>
      <c r="C24" s="59"/>
      <c r="D24" s="72"/>
      <c r="E24" s="61" t="s">
        <v>41</v>
      </c>
      <c r="F24" s="34"/>
      <c r="G24" s="36">
        <v>42402</v>
      </c>
      <c r="H24" s="36">
        <v>42403</v>
      </c>
      <c r="I24" s="117">
        <f t="shared" si="1"/>
        <v>1</v>
      </c>
      <c r="J24" s="47">
        <v>2</v>
      </c>
      <c r="K24" s="92">
        <v>0.16700000000000001</v>
      </c>
      <c r="L24" s="93"/>
      <c r="M24" s="94"/>
      <c r="N24" s="95"/>
    </row>
    <row r="25" spans="1:14" s="96" customFormat="1" ht="38.25" outlineLevel="1">
      <c r="A25" s="91"/>
      <c r="B25" s="97"/>
      <c r="C25" s="104" t="s">
        <v>45</v>
      </c>
      <c r="D25" s="105"/>
      <c r="E25" s="106"/>
      <c r="F25" s="100" t="s">
        <v>115</v>
      </c>
      <c r="G25" s="101">
        <v>42404</v>
      </c>
      <c r="H25" s="107">
        <v>42496</v>
      </c>
      <c r="I25" s="112">
        <f>+H25-G25</f>
        <v>92</v>
      </c>
      <c r="J25" s="112">
        <v>47</v>
      </c>
      <c r="K25" s="103">
        <f>+K26+K27+K28+K29+K30+K31</f>
        <v>1.002</v>
      </c>
      <c r="L25" s="93"/>
      <c r="M25" s="94"/>
      <c r="N25" s="95"/>
    </row>
    <row r="26" spans="1:14" s="96" customFormat="1" ht="12.75" outlineLevel="2">
      <c r="A26" s="91"/>
      <c r="B26" s="91"/>
      <c r="C26" s="59"/>
      <c r="D26" s="70"/>
      <c r="E26" s="60" t="s">
        <v>34</v>
      </c>
      <c r="F26" s="34"/>
      <c r="G26" s="36">
        <v>42404</v>
      </c>
      <c r="H26" s="36">
        <v>42405</v>
      </c>
      <c r="I26" s="117">
        <f>+H26-G26</f>
        <v>1</v>
      </c>
      <c r="J26" s="47">
        <v>2</v>
      </c>
      <c r="K26" s="92">
        <v>0.16700000000000001</v>
      </c>
      <c r="L26" s="93"/>
      <c r="M26" s="94"/>
      <c r="N26" s="95"/>
    </row>
    <row r="27" spans="1:14" s="96" customFormat="1" ht="25.5" outlineLevel="2">
      <c r="A27" s="91"/>
      <c r="B27" s="91"/>
      <c r="C27" s="69"/>
      <c r="D27" s="70"/>
      <c r="E27" s="61" t="s">
        <v>41</v>
      </c>
      <c r="F27" s="34"/>
      <c r="G27" s="36">
        <v>42405</v>
      </c>
      <c r="H27" s="36">
        <v>42405</v>
      </c>
      <c r="I27" s="117">
        <f t="shared" ref="I27:I31" si="2">+H27-G27</f>
        <v>0</v>
      </c>
      <c r="J27" s="47">
        <v>1</v>
      </c>
      <c r="K27" s="92">
        <v>0.16700000000000001</v>
      </c>
      <c r="L27" s="93"/>
      <c r="M27" s="94"/>
      <c r="N27" s="95"/>
    </row>
    <row r="28" spans="1:14" s="96" customFormat="1" ht="25.5" outlineLevel="2">
      <c r="A28" s="91"/>
      <c r="B28" s="91"/>
      <c r="C28" s="70"/>
      <c r="D28" s="70"/>
      <c r="E28" s="60" t="s">
        <v>51</v>
      </c>
      <c r="F28" s="34" t="s">
        <v>116</v>
      </c>
      <c r="G28" s="62">
        <v>42408</v>
      </c>
      <c r="H28" s="62">
        <v>42412</v>
      </c>
      <c r="I28" s="117">
        <f t="shared" si="2"/>
        <v>4</v>
      </c>
      <c r="J28" s="47">
        <v>5</v>
      </c>
      <c r="K28" s="92">
        <v>0.16700000000000001</v>
      </c>
      <c r="L28" s="93"/>
      <c r="M28" s="94"/>
      <c r="N28" s="95"/>
    </row>
    <row r="29" spans="1:14" s="96" customFormat="1" ht="12.75" outlineLevel="2">
      <c r="A29" s="91"/>
      <c r="B29" s="91"/>
      <c r="C29" s="70"/>
      <c r="D29" s="70"/>
      <c r="E29" s="60" t="s">
        <v>32</v>
      </c>
      <c r="F29" s="34"/>
      <c r="G29" s="62">
        <v>42457</v>
      </c>
      <c r="H29" s="62">
        <v>42459</v>
      </c>
      <c r="I29" s="117">
        <f t="shared" si="2"/>
        <v>2</v>
      </c>
      <c r="J29" s="47">
        <v>3</v>
      </c>
      <c r="K29" s="92">
        <v>0.16700000000000001</v>
      </c>
      <c r="L29" s="93"/>
      <c r="M29" s="94"/>
      <c r="N29" s="95"/>
    </row>
    <row r="30" spans="1:14" s="96" customFormat="1" ht="38.25" outlineLevel="2">
      <c r="A30" s="91"/>
      <c r="B30" s="91"/>
      <c r="C30" s="70"/>
      <c r="D30" s="70"/>
      <c r="E30" s="60" t="s">
        <v>53</v>
      </c>
      <c r="F30" s="34"/>
      <c r="G30" s="62">
        <v>42460</v>
      </c>
      <c r="H30" s="62">
        <v>42468</v>
      </c>
      <c r="I30" s="117">
        <f t="shared" si="2"/>
        <v>8</v>
      </c>
      <c r="J30" s="47">
        <v>7</v>
      </c>
      <c r="K30" s="92">
        <v>0.16700000000000001</v>
      </c>
      <c r="L30" s="93"/>
      <c r="M30" s="94"/>
      <c r="N30" s="95"/>
    </row>
    <row r="31" spans="1:14" s="96" customFormat="1" ht="51">
      <c r="A31" s="91"/>
      <c r="B31" s="91"/>
      <c r="C31" s="70"/>
      <c r="D31" s="70"/>
      <c r="E31" s="60" t="s">
        <v>114</v>
      </c>
      <c r="F31" s="34" t="s">
        <v>117</v>
      </c>
      <c r="G31" s="62">
        <v>42472</v>
      </c>
      <c r="H31" s="62">
        <v>42496</v>
      </c>
      <c r="I31" s="117">
        <f t="shared" si="2"/>
        <v>24</v>
      </c>
      <c r="J31" s="47">
        <v>40</v>
      </c>
      <c r="K31" s="92">
        <v>0.16700000000000001</v>
      </c>
      <c r="L31" s="93"/>
      <c r="M31" s="94"/>
      <c r="N31" s="95"/>
    </row>
    <row r="32" spans="1:14" s="45" customFormat="1" ht="25.5">
      <c r="A32" s="42"/>
      <c r="B32" s="108"/>
      <c r="C32" s="109" t="s">
        <v>52</v>
      </c>
      <c r="D32" s="97"/>
      <c r="E32" s="110"/>
      <c r="F32" s="100" t="s">
        <v>113</v>
      </c>
      <c r="G32" s="111">
        <f>+G33</f>
        <v>42828</v>
      </c>
      <c r="H32" s="111">
        <f>+H41</f>
        <v>42978</v>
      </c>
      <c r="I32" s="102">
        <f>+H32-G32</f>
        <v>150</v>
      </c>
      <c r="J32" s="102">
        <v>82</v>
      </c>
      <c r="K32" s="103">
        <f>+K33+K34+K35+K36+K37+K38+K39+K40+K41</f>
        <v>0.06</v>
      </c>
      <c r="L32" s="37"/>
      <c r="M32" s="38"/>
      <c r="N32" s="44"/>
    </row>
    <row r="33" spans="1:32" s="45" customFormat="1" ht="15.75">
      <c r="A33" s="42"/>
      <c r="B33" s="35"/>
      <c r="C33" s="70"/>
      <c r="D33" s="70"/>
      <c r="E33" s="116" t="s">
        <v>118</v>
      </c>
      <c r="F33" s="34"/>
      <c r="G33" s="36">
        <v>42828</v>
      </c>
      <c r="H33" s="36">
        <v>42978</v>
      </c>
      <c r="I33" s="47">
        <f>+H33-G33</f>
        <v>150</v>
      </c>
      <c r="J33" s="47">
        <v>82</v>
      </c>
      <c r="K33" s="92">
        <v>0.01</v>
      </c>
      <c r="L33" s="37"/>
      <c r="M33" s="38"/>
      <c r="N33" s="44"/>
    </row>
    <row r="34" spans="1:32" s="45" customFormat="1" ht="15.75">
      <c r="A34" s="42"/>
      <c r="B34" s="35"/>
      <c r="C34" s="70"/>
      <c r="D34" s="70"/>
      <c r="E34" s="116" t="s">
        <v>119</v>
      </c>
      <c r="F34" s="34"/>
      <c r="G34" s="36">
        <v>42828</v>
      </c>
      <c r="H34" s="36">
        <v>42978</v>
      </c>
      <c r="I34" s="47">
        <f t="shared" ref="I34:I41" si="3">+H34-G34</f>
        <v>150</v>
      </c>
      <c r="J34" s="47">
        <v>82</v>
      </c>
      <c r="K34" s="92">
        <v>0.02</v>
      </c>
      <c r="L34" s="37"/>
      <c r="M34" s="38"/>
      <c r="N34" s="44"/>
    </row>
    <row r="35" spans="1:32" s="45" customFormat="1" ht="25.5">
      <c r="A35" s="42"/>
      <c r="B35" s="35"/>
      <c r="C35" s="70"/>
      <c r="D35" s="70"/>
      <c r="E35" s="116" t="s">
        <v>126</v>
      </c>
      <c r="F35" s="34"/>
      <c r="G35" s="36">
        <v>42795</v>
      </c>
      <c r="H35" s="36">
        <v>42945</v>
      </c>
      <c r="I35" s="47">
        <f t="shared" si="3"/>
        <v>150</v>
      </c>
      <c r="J35" s="47">
        <v>104</v>
      </c>
      <c r="K35" s="92">
        <v>0.03</v>
      </c>
      <c r="L35" s="37"/>
      <c r="M35" s="38"/>
      <c r="N35" s="44"/>
    </row>
    <row r="36" spans="1:32" s="45" customFormat="1" ht="15.75">
      <c r="A36" s="42"/>
      <c r="B36" s="35"/>
      <c r="C36" s="70"/>
      <c r="D36" s="70"/>
      <c r="E36" s="116" t="s">
        <v>120</v>
      </c>
      <c r="F36" s="34"/>
      <c r="G36" s="36">
        <v>42919</v>
      </c>
      <c r="H36" s="36">
        <v>42930</v>
      </c>
      <c r="I36" s="47">
        <f>+H36-G36</f>
        <v>11</v>
      </c>
      <c r="J36" s="47">
        <v>10</v>
      </c>
      <c r="K36" s="92">
        <v>0</v>
      </c>
      <c r="L36" s="37"/>
      <c r="M36" s="38"/>
      <c r="N36" s="44"/>
    </row>
    <row r="37" spans="1:32" s="45" customFormat="1" ht="15.75">
      <c r="A37" s="42"/>
      <c r="B37" s="35"/>
      <c r="C37" s="70"/>
      <c r="D37" s="70"/>
      <c r="E37" s="116" t="s">
        <v>125</v>
      </c>
      <c r="F37" s="34"/>
      <c r="G37" s="36">
        <v>42937</v>
      </c>
      <c r="H37" s="36">
        <v>42942</v>
      </c>
      <c r="I37" s="47">
        <f t="shared" si="3"/>
        <v>5</v>
      </c>
      <c r="J37" s="47">
        <v>5</v>
      </c>
      <c r="K37" s="92">
        <v>0</v>
      </c>
      <c r="L37" s="37"/>
      <c r="M37" s="38"/>
      <c r="N37" s="44"/>
    </row>
    <row r="38" spans="1:32" s="45" customFormat="1" ht="15.75">
      <c r="A38" s="42"/>
      <c r="B38" s="35"/>
      <c r="C38" s="70"/>
      <c r="D38" s="70"/>
      <c r="E38" s="116" t="s">
        <v>121</v>
      </c>
      <c r="F38" s="34"/>
      <c r="G38" s="36">
        <v>42943</v>
      </c>
      <c r="H38" s="36">
        <v>42944</v>
      </c>
      <c r="I38" s="47">
        <f t="shared" si="3"/>
        <v>1</v>
      </c>
      <c r="J38" s="47">
        <v>5</v>
      </c>
      <c r="K38" s="92">
        <v>0</v>
      </c>
      <c r="L38" s="37"/>
      <c r="M38" s="38"/>
      <c r="N38" s="44"/>
    </row>
    <row r="39" spans="1:32" s="45" customFormat="1" ht="15.75">
      <c r="A39" s="42"/>
      <c r="B39" s="35"/>
      <c r="C39" s="70"/>
      <c r="D39" s="70"/>
      <c r="E39" s="116" t="s">
        <v>122</v>
      </c>
      <c r="F39" s="34"/>
      <c r="G39" s="36">
        <v>42905</v>
      </c>
      <c r="H39" s="36">
        <v>42952</v>
      </c>
      <c r="I39" s="47">
        <f t="shared" si="3"/>
        <v>47</v>
      </c>
      <c r="J39" s="47">
        <v>30</v>
      </c>
      <c r="K39" s="92">
        <v>0</v>
      </c>
      <c r="L39" s="37"/>
      <c r="M39" s="38"/>
      <c r="N39" s="44"/>
    </row>
    <row r="40" spans="1:32" s="45" customFormat="1" ht="15.75">
      <c r="A40" s="42"/>
      <c r="B40" s="35"/>
      <c r="C40" s="70"/>
      <c r="D40" s="70"/>
      <c r="E40" s="116" t="s">
        <v>123</v>
      </c>
      <c r="F40" s="34"/>
      <c r="G40" s="36">
        <v>42905</v>
      </c>
      <c r="H40" s="36">
        <v>42944</v>
      </c>
      <c r="I40" s="47">
        <f t="shared" si="3"/>
        <v>39</v>
      </c>
      <c r="J40" s="47">
        <v>30</v>
      </c>
      <c r="K40" s="92">
        <v>0</v>
      </c>
      <c r="L40" s="37"/>
      <c r="M40" s="38"/>
      <c r="N40" s="44"/>
    </row>
    <row r="41" spans="1:32" s="45" customFormat="1" ht="15.75">
      <c r="A41" s="42"/>
      <c r="B41" s="35"/>
      <c r="C41" s="70"/>
      <c r="D41" s="70"/>
      <c r="E41" s="116" t="s">
        <v>124</v>
      </c>
      <c r="F41" s="34"/>
      <c r="G41" s="36">
        <v>42978</v>
      </c>
      <c r="H41" s="36">
        <v>42978</v>
      </c>
      <c r="I41" s="47">
        <f t="shared" si="3"/>
        <v>0</v>
      </c>
      <c r="J41" s="47">
        <v>1</v>
      </c>
      <c r="K41" s="92">
        <v>0</v>
      </c>
      <c r="L41" s="37"/>
      <c r="M41" s="38"/>
      <c r="N41" s="44"/>
    </row>
    <row r="42" spans="1:32" ht="14.25">
      <c r="E42" s="63"/>
      <c r="F42" s="63"/>
      <c r="G42" s="63"/>
      <c r="H42" s="63"/>
      <c r="I42" s="63"/>
      <c r="J42" s="63"/>
      <c r="N42" s="41"/>
    </row>
    <row r="43" spans="1:32" ht="27" customHeight="1">
      <c r="E43" s="153" t="s">
        <v>27</v>
      </c>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5"/>
    </row>
    <row r="44" spans="1:32" ht="27" customHeight="1">
      <c r="E44" s="156"/>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8"/>
    </row>
    <row r="45" spans="1:32" ht="27" customHeight="1">
      <c r="E45" s="156"/>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8"/>
    </row>
    <row r="46" spans="1:32" ht="27" customHeight="1">
      <c r="E46" s="156"/>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8"/>
    </row>
    <row r="47" spans="1:32" ht="27" customHeight="1">
      <c r="E47" s="156"/>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8"/>
    </row>
    <row r="48" spans="1:32" ht="27" customHeight="1">
      <c r="E48" s="156"/>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8"/>
    </row>
    <row r="49" spans="5:32" ht="27" customHeight="1">
      <c r="E49" s="156"/>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8"/>
    </row>
    <row r="50" spans="5:32" ht="27" customHeight="1">
      <c r="E50" s="159"/>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1"/>
    </row>
    <row r="52" spans="5:32">
      <c r="G52" s="118"/>
    </row>
  </sheetData>
  <mergeCells count="2">
    <mergeCell ref="A2:K5"/>
    <mergeCell ref="E43:AF50"/>
  </mergeCells>
  <conditionalFormatting sqref="K42:N42">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topLeftCell="A5" workbookViewId="0">
      <selection activeCell="E6" sqref="E6"/>
    </sheetView>
  </sheetViews>
  <sheetFormatPr baseColWidth="10" defaultColWidth="12.42578125" defaultRowHeight="15.75"/>
  <cols>
    <col min="1" max="1" width="12.42578125" style="1"/>
    <col min="2" max="2" width="33" style="10" customWidth="1"/>
    <col min="3" max="3" width="39.7109375" style="1" customWidth="1"/>
    <col min="4" max="5" width="33" style="1" customWidth="1"/>
    <col min="6" max="16384" width="12.42578125" style="1"/>
  </cols>
  <sheetData>
    <row r="1" spans="2:5">
      <c r="B1" s="173" t="s">
        <v>10</v>
      </c>
      <c r="C1" s="173"/>
      <c r="D1" s="173"/>
      <c r="E1" s="173"/>
    </row>
    <row r="2" spans="2:5" ht="16.5" thickBot="1">
      <c r="B2" s="174"/>
      <c r="C2" s="174"/>
      <c r="D2" s="174"/>
      <c r="E2" s="174"/>
    </row>
    <row r="3" spans="2:5" ht="186" customHeight="1">
      <c r="B3" s="2" t="s">
        <v>20</v>
      </c>
      <c r="C3" s="32" t="s">
        <v>94</v>
      </c>
      <c r="D3" s="3" t="s">
        <v>98</v>
      </c>
      <c r="E3" s="114">
        <f>+'II parte'!H9</f>
        <v>42978</v>
      </c>
    </row>
    <row r="4" spans="2:5" ht="71.25">
      <c r="B4" s="4" t="s">
        <v>21</v>
      </c>
      <c r="C4" s="28" t="s">
        <v>111</v>
      </c>
      <c r="D4" s="5" t="s">
        <v>22</v>
      </c>
      <c r="E4" s="33" t="s">
        <v>130</v>
      </c>
    </row>
    <row r="5" spans="2:5" ht="81" customHeight="1">
      <c r="B5" s="6" t="s">
        <v>11</v>
      </c>
      <c r="C5" s="28" t="s">
        <v>99</v>
      </c>
      <c r="D5" s="5" t="s">
        <v>12</v>
      </c>
      <c r="E5" s="88" t="s">
        <v>110</v>
      </c>
    </row>
    <row r="6" spans="2:5" ht="75" customHeight="1">
      <c r="B6" s="6" t="s">
        <v>23</v>
      </c>
      <c r="C6" s="115">
        <v>42863</v>
      </c>
      <c r="D6" s="5" t="s">
        <v>13</v>
      </c>
      <c r="E6" s="182">
        <f>+'II parte'!K8</f>
        <v>0.76624999999999999</v>
      </c>
    </row>
    <row r="7" spans="2:5" ht="75" customHeight="1" thickBot="1">
      <c r="B7" s="4" t="s">
        <v>29</v>
      </c>
      <c r="C7" s="31" t="s">
        <v>112</v>
      </c>
      <c r="D7" s="29" t="s">
        <v>30</v>
      </c>
      <c r="E7" s="30" t="s">
        <v>31</v>
      </c>
    </row>
    <row r="8" spans="2:5" ht="27" customHeight="1">
      <c r="B8" s="175" t="s">
        <v>14</v>
      </c>
      <c r="C8" s="176"/>
      <c r="D8" s="176" t="s">
        <v>15</v>
      </c>
      <c r="E8" s="177"/>
    </row>
    <row r="9" spans="2:5" ht="218.45" customHeight="1">
      <c r="B9" s="178" t="s">
        <v>131</v>
      </c>
      <c r="C9" s="179"/>
      <c r="D9" s="180" t="s">
        <v>127</v>
      </c>
      <c r="E9" s="181"/>
    </row>
    <row r="10" spans="2:5" ht="99" customHeight="1">
      <c r="B10" s="7" t="s">
        <v>33</v>
      </c>
      <c r="C10" s="8" t="s">
        <v>28</v>
      </c>
      <c r="D10" s="162" t="s">
        <v>16</v>
      </c>
      <c r="E10" s="163"/>
    </row>
    <row r="11" spans="2:5" ht="69.95" customHeight="1">
      <c r="B11" s="9" t="s">
        <v>17</v>
      </c>
      <c r="C11" s="8" t="s">
        <v>28</v>
      </c>
      <c r="D11" s="162" t="s">
        <v>16</v>
      </c>
      <c r="E11" s="163"/>
    </row>
    <row r="12" spans="2:5" ht="27" customHeight="1">
      <c r="B12" s="164" t="s">
        <v>18</v>
      </c>
      <c r="C12" s="165"/>
      <c r="D12" s="165"/>
      <c r="E12" s="166"/>
    </row>
    <row r="13" spans="2:5" ht="126" customHeight="1" thickBot="1">
      <c r="B13" s="167" t="s">
        <v>132</v>
      </c>
      <c r="C13" s="168"/>
      <c r="D13" s="168"/>
      <c r="E13" s="169"/>
    </row>
    <row r="14" spans="2:5" ht="33" customHeight="1" thickBot="1">
      <c r="B14" s="170" t="s">
        <v>19</v>
      </c>
      <c r="C14" s="171"/>
      <c r="D14" s="171"/>
      <c r="E14" s="172"/>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Aprob nuevos préstamos A.117</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2017-05-08T20:54:30Z</dcterms:modified>
</cp:coreProperties>
</file>