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amador\AppData\Local\Microsoft\Windows\INetCache\Content.Outlook\T33NP56X\"/>
    </mc:Choice>
  </mc:AlternateContent>
  <bookViews>
    <workbookView xWindow="0" yWindow="0" windowWidth="20490" windowHeight="6930" activeTab="3"/>
  </bookViews>
  <sheets>
    <sheet name="Aprob nuevos préstamos A.117" sheetId="14" r:id="rId1"/>
    <sheet name="I parte" sheetId="16" r:id="rId2"/>
    <sheet name="II parte" sheetId="17" r:id="rId3"/>
    <sheet name="seguimiento (2)" sheetId="18" r:id="rId4"/>
  </sheets>
  <definedNames>
    <definedName name="A" localSheetId="2">#REF!</definedName>
    <definedName name="A" localSheetId="3">#REF!</definedName>
    <definedName name="A">#REF!</definedName>
    <definedName name="copia">(PeríodoReal*(#REF!&gt;0))*hoja</definedName>
    <definedName name="ExcesoPorcentajeCompletado" localSheetId="0">(#REF!=MEDIAN(#REF!,#REF!,#REF!+#REF!)*(#REF!&gt;0))*((#REF!&lt;(INT(#REF!+#REF!*#REF!)))+(#REF!=#REF!))*(#REF!&gt;0)</definedName>
    <definedName name="ExcesoPorcentajeCompletado" localSheetId="1">(#REF!=MEDIAN(#REF!,#REF!,#REF!+#REF!)*(#REF!&gt;0))*((#REF!&lt;(INT(#REF!+#REF!*#REF!)))+(#REF!=#REF!))*(#REF!&gt;0)</definedName>
    <definedName name="ExcesoPorcentajeCompletado" localSheetId="2">('II parte'!A$8=MEDIAN('II parte'!A$8,'II parte'!$L1,'II parte'!$L1+'II parte'!$M1)*('II parte'!$L1&gt;0))*(('II parte'!A$8&lt;(INT('II parte'!$L1+'II parte'!$M1*'II parte'!$N1)))+('II parte'!A$8='II parte'!$L1))*('II parte'!$N1&gt;0)</definedName>
    <definedName name="ExcesoPorcentajeCompletado" localSheetId="3">(#REF!=MEDIAN(#REF!,#REF!,#REF!+#REF!)*(#REF!&gt;0))*((#REF!&lt;(INT(#REF!+#REF!*#REF!)))+(#REF!=#REF!))*(#REF!&gt;0)</definedName>
    <definedName name="ExcesoPorcentajeCompletado">(#REF!=MEDIAN(#REF!,#REF!,#REF!+#REF!)*(#REF!&gt;0))*((#REF!&lt;(INT(#REF!+#REF!*#REF!)))+(#REF!=#REF!))*(#REF!&gt;0)</definedName>
    <definedName name="ExcesoReal" localSheetId="0">'Aprob nuevos préstamos A.117'!PeríodoReal*(#REF!&gt;0)</definedName>
    <definedName name="ExcesoReal" localSheetId="1">'I parte'!PeríodoReal*(#REF!&gt;0)</definedName>
    <definedName name="ExcesoReal" localSheetId="2">'II parte'!PeríodoReal*('II parte'!$L1&gt;0)</definedName>
    <definedName name="ExcesoReal" localSheetId="3">'seguimiento (2)'!PeríodoReal*(#REF!&gt;0)</definedName>
    <definedName name="ExcesoReal">PeríodoReal*(#REF!&gt;0)</definedName>
    <definedName name="hoja">#REF!=MEDIAN(#REF!,#REF!,#REF!+#REF!-1)</definedName>
    <definedName name="Informaci" localSheetId="2">#REF!=MEDIAN(#REF!,#REF!,#REF!+#REF!-1)</definedName>
    <definedName name="Informaci" localSheetId="3">#REF!=MEDIAN(#REF!,#REF!,#REF!+#REF!-1)</definedName>
    <definedName name="Informaci">#REF!=MEDIAN(#REF!,#REF!,#REF!+#REF!-1)</definedName>
    <definedName name="Informaciòn" localSheetId="2">#N/A</definedName>
    <definedName name="Informaciòn" localSheetId="3">#N/A</definedName>
    <definedName name="Informaciòn">([0]!PeríodoReal*(#REF!&gt;0))*Informaci</definedName>
    <definedName name="período_seleccionado" localSheetId="0">#REF!</definedName>
    <definedName name="período_seleccionado" localSheetId="1">#REF!</definedName>
    <definedName name="período_seleccionado" localSheetId="2">'II parte'!#REF!</definedName>
    <definedName name="período_seleccionado" localSheetId="3">#REF!</definedName>
    <definedName name="período_seleccionado">#REF!</definedName>
    <definedName name="PeríodoEnPlan" localSheetId="0">#REF!=MEDIAN(#REF!,#REF!,#REF!+#REF!-1)</definedName>
    <definedName name="PeríodoEnPlan" localSheetId="1">#REF!=MEDIAN(#REF!,#REF!,#REF!+#REF!-1)</definedName>
    <definedName name="PeríodoEnPlan" localSheetId="2">'II parte'!A$8=MEDIAN('II parte'!A$8,'II parte'!$I1,'II parte'!$I1+'II parte'!$K1-1)</definedName>
    <definedName name="PeríodoEnPlan" localSheetId="3">#REF!=MEDIAN(#REF!,#REF!,#REF!+#REF!-1)</definedName>
    <definedName name="PeríodoEnPlan">#REF!=MEDIAN(#REF!,#REF!,#REF!+#REF!-1)</definedName>
    <definedName name="PeríodoReal" localSheetId="0">#REF!=MEDIAN(#REF!,#REF!,#REF!+#REF!-1)</definedName>
    <definedName name="PeríodoReal" localSheetId="1">#REF!=MEDIAN(#REF!,#REF!,#REF!+#REF!-1)</definedName>
    <definedName name="PeríodoReal" localSheetId="2">'II parte'!A$8=MEDIAN('II parte'!A$8,'II parte'!$L1,'II parte'!$L1+'II parte'!$M1-1)</definedName>
    <definedName name="PeríodoReal" localSheetId="3">#REF!=MEDIAN(#REF!,#REF!,#REF!+#REF!-1)</definedName>
    <definedName name="PeríodoReal">#REF!=MEDIAN(#REF!,#REF!,#REF!+#REF!-1)</definedName>
    <definedName name="Plan" localSheetId="0">'Aprob nuevos préstamos A.117'!PeríodoEnPlan*(#REF!&gt;0)</definedName>
    <definedName name="Plan" localSheetId="1">'I parte'!PeríodoEnPlan*(#REF!&gt;0)</definedName>
    <definedName name="Plan" localSheetId="2">'II parte'!PeríodoEnPlan*('II parte'!$I1&gt;0)</definedName>
    <definedName name="Plan" localSheetId="3">'seguimiento (2)'!PeríodoEnPlan*(#REF!&gt;0)</definedName>
    <definedName name="Plan">PeríodoEnPlan*(#REF!&gt;0)</definedName>
    <definedName name="PorcentajeCompletado" localSheetId="0">'Aprob nuevos préstamos A.117'!ExcesoPorcentajeCompletado*'Aprob nuevos préstamos A.117'!PeríodoEnPlan</definedName>
    <definedName name="PorcentajeCompletado" localSheetId="1">'I parte'!ExcesoPorcentajeCompletado*'I parte'!PeríodoEnPlan</definedName>
    <definedName name="PorcentajeCompletado" localSheetId="2">'II parte'!ExcesoPorcentajeCompletado*'II parte'!PeríodoEnPlan</definedName>
    <definedName name="PorcentajeCompletado" localSheetId="3">'seguimiento (2)'!ExcesoPorcentajeCompletado*'seguimiento (2)'!PeríodoEnPlan</definedName>
    <definedName name="PorcentajeCompletado">ExcesoPorcentajeCompletado*PeríodoEnPlan</definedName>
    <definedName name="Real" localSheetId="0">('Aprob nuevos préstamos A.117'!PeríodoReal*(#REF!&gt;0))*'Aprob nuevos préstamos A.117'!PeríodoEnPlan</definedName>
    <definedName name="Real" localSheetId="1">('I parte'!PeríodoReal*(#REF!&gt;0))*'I parte'!PeríodoEnPlan</definedName>
    <definedName name="Real" localSheetId="2">('II parte'!PeríodoReal*('II parte'!$L1&gt;0))*'II parte'!PeríodoEnPlan</definedName>
    <definedName name="Real" localSheetId="3">('seguimiento (2)'!PeríodoReal*(#REF!&gt;0))*'seguimiento (2)'!PeríodoEnPlan</definedName>
    <definedName name="Real">(PeríodoReal*(#REF!&gt;0))*PeríodoEnPlan</definedName>
    <definedName name="yyyyy" localSheetId="2">#REF!=MEDIAN(#REF!,#REF!,#REF!+#REF!-1)</definedName>
    <definedName name="yyyyy" localSheetId="3">#REF!=MEDIAN(#REF!,#REF!,#REF!+#REF!-1)</definedName>
    <definedName name="yyyyy">#REF!=MEDIAN(#REF!,#REF!,#REF!+#REF!-1)</definedName>
  </definedNames>
  <calcPr calcId="152511"/>
</workbook>
</file>

<file path=xl/calcChain.xml><?xml version="1.0" encoding="utf-8"?>
<calcChain xmlns="http://schemas.openxmlformats.org/spreadsheetml/2006/main">
  <c r="K32" i="17" l="1"/>
  <c r="I36" i="17"/>
  <c r="I33" i="17" l="1"/>
  <c r="I35" i="17"/>
  <c r="H32" i="17"/>
  <c r="I32" i="17" s="1"/>
  <c r="G32" i="17"/>
  <c r="H9" i="17"/>
  <c r="E3" i="18" s="1"/>
  <c r="D17" i="16" l="1"/>
  <c r="I34" i="17"/>
  <c r="I37" i="17"/>
  <c r="I38" i="17"/>
  <c r="I39" i="17"/>
  <c r="I40" i="17"/>
  <c r="I41" i="17"/>
  <c r="I27" i="17"/>
  <c r="I28" i="17"/>
  <c r="I29" i="17"/>
  <c r="I30" i="17"/>
  <c r="I31" i="17"/>
  <c r="I26" i="17"/>
  <c r="I20" i="17"/>
  <c r="I21" i="17"/>
  <c r="I22" i="17"/>
  <c r="I23" i="17"/>
  <c r="I24" i="17"/>
  <c r="I19" i="17"/>
  <c r="I15" i="17"/>
  <c r="I16" i="17"/>
  <c r="I17" i="17"/>
  <c r="I12" i="17"/>
  <c r="I13" i="17"/>
  <c r="I14" i="17"/>
  <c r="I11" i="17"/>
  <c r="J9" i="17" l="1"/>
  <c r="K25" i="17" l="1"/>
  <c r="I10" i="17" l="1"/>
  <c r="I18" i="17"/>
  <c r="K18" i="17"/>
  <c r="K15" i="17"/>
  <c r="K11" i="17"/>
  <c r="K10" i="17" l="1"/>
  <c r="K8" i="17" s="1"/>
  <c r="E6" i="18" s="1"/>
  <c r="I25" i="17"/>
  <c r="I9" i="17"/>
  <c r="B17" i="16"/>
  <c r="E17" i="16" l="1"/>
</calcChain>
</file>

<file path=xl/sharedStrings.xml><?xml version="1.0" encoding="utf-8"?>
<sst xmlns="http://schemas.openxmlformats.org/spreadsheetml/2006/main" count="147" uniqueCount="135">
  <si>
    <t>HOJA DE RUTA</t>
  </si>
  <si>
    <t xml:space="preserve">IMPACTO: </t>
  </si>
  <si>
    <t>Responsable</t>
  </si>
  <si>
    <t>Fecha de inicio</t>
  </si>
  <si>
    <t>Porcentaje de avance</t>
  </si>
  <si>
    <t>Fecha final</t>
  </si>
  <si>
    <t>INICIO</t>
  </si>
  <si>
    <t>FINAL</t>
  </si>
  <si>
    <t>DURACIÓN</t>
  </si>
  <si>
    <t>No.</t>
  </si>
  <si>
    <t>ENTIDAD A CARGO:</t>
  </si>
  <si>
    <t xml:space="preserve">PERSONA CONTACTO: </t>
  </si>
  <si>
    <t>PORCENTAJE DE AVANCE:</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</si>
  <si>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</si>
  <si>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</si>
  <si>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</si>
  <si>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</si>
  <si>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</si>
  <si>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 xml:space="preserve">PLAZO DE IMPLEMENTACIÓN: </t>
  </si>
  <si>
    <t>Planificador del proyecto</t>
  </si>
  <si>
    <t>ACTIVIDAD</t>
  </si>
  <si>
    <r>
      <rPr>
        <b/>
        <sz val="13"/>
        <color rgb="FFFF0000"/>
        <rFont val="Cambria"/>
        <family val="1"/>
      </rPr>
      <t>NOTA:</t>
    </r>
    <r>
      <rPr>
        <sz val="13"/>
        <color theme="1" tint="0.24994659260841701"/>
        <rFont val="Cambria"/>
        <family val="1"/>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</si>
  <si>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AVANCE CUALITATIVO:</t>
  </si>
  <si>
    <t>Ajuste de la propuesta con las observaciones</t>
  </si>
  <si>
    <t>Discusión de la propuesta de mejora</t>
  </si>
  <si>
    <t>Análisis del trámite actual</t>
  </si>
  <si>
    <t>Conocimiento del proceso</t>
  </si>
  <si>
    <t>Identificación de los pasos del proceso</t>
  </si>
  <si>
    <t>Elaborar lista de requisitos</t>
  </si>
  <si>
    <t>Elaboración del flujograma actual</t>
  </si>
  <si>
    <t>Graficar los flujos de trabajo</t>
  </si>
  <si>
    <t xml:space="preserve">Ajuste a la propuesta de mejora del trámite y del flujograma </t>
  </si>
  <si>
    <t>Valoración de la normativa relacionada (requisitos, plazos o procesos)</t>
  </si>
  <si>
    <t>Valoración de la automatización del trámite</t>
  </si>
  <si>
    <t>Propuesta de mejora del tramite.</t>
  </si>
  <si>
    <t>Presentación de la propuesta de mejora</t>
  </si>
  <si>
    <t xml:space="preserve">Reunión con el responsables del proceso </t>
  </si>
  <si>
    <t>Trámite de autorizaciones de operaciones en cumplimiento con el artículo 117 de la Ley 1644</t>
  </si>
  <si>
    <t>Sugerencia de mejoras normativas (Reglamento o Lineamiento)</t>
  </si>
  <si>
    <t>Sugerencia de mejoras al proceso de gestión del trámite</t>
  </si>
  <si>
    <t>Reunión con los encargados del trámite, a fin de rescatar su criterio en relación con la simplificación planteada del trámite</t>
  </si>
  <si>
    <t>Revisión y/o aprobación de la propuesta</t>
  </si>
  <si>
    <t>Implementación del proceso de simplificación de trámites</t>
  </si>
  <si>
    <t>Documentación final de la propuesta: Documento de resumen del cambio, flujogramación final, presentación de power point (…)</t>
  </si>
  <si>
    <t>Días efectivos</t>
  </si>
  <si>
    <t>Fax:</t>
  </si>
  <si>
    <t>Teléfono:</t>
  </si>
  <si>
    <t>jvega@sugef.fi.cr</t>
  </si>
  <si>
    <t>Email:</t>
  </si>
  <si>
    <t>Nombre:</t>
  </si>
  <si>
    <t>Oficina o Sucursal:</t>
  </si>
  <si>
    <t>Funcionario Contacto</t>
  </si>
  <si>
    <t>Formulario(s) que se debe(n) presentar:</t>
  </si>
  <si>
    <t>Costo del trámite o servicio:</t>
  </si>
  <si>
    <t>Vigencia:</t>
  </si>
  <si>
    <t>Plazo de resolución:</t>
  </si>
  <si>
    <r>
      <t xml:space="preserve">Si desea revisar leyes y decretos los puede encontrar en la página de la Procuraduría General de la República </t>
    </r>
    <r>
      <rPr>
        <sz val="11"/>
        <color rgb="FF0000FF"/>
        <rFont val="Arial"/>
        <family val="2"/>
      </rPr>
      <t>http://www.pgrweb.go.cr/Scij/</t>
    </r>
    <r>
      <rPr>
        <sz val="11"/>
        <color rgb="FF000000"/>
        <rFont val="Arial"/>
        <family val="2"/>
      </rPr>
      <t xml:space="preserve"> o si es alguna otra disposición o manual lo puede hacer en la página del Diario Oficial La Gaceta </t>
    </r>
    <r>
      <rPr>
        <sz val="11"/>
        <color rgb="FF0000FF"/>
        <rFont val="Arial"/>
        <family val="2"/>
      </rPr>
      <t>http://www.imprenal.go.cr/gaceta/</t>
    </r>
  </si>
  <si>
    <t>Fundamento Legal</t>
  </si>
  <si>
    <t>Requisitos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</si>
  <si>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</si>
  <si>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Dirección de la dependencia, sus sucursales y horarios:</t>
  </si>
  <si>
    <t>Dependencia:</t>
  </si>
  <si>
    <t>Institución:</t>
  </si>
  <si>
    <t>Nombre del trámite o servicio:</t>
  </si>
  <si>
    <t>INFORMACIÓN SOBRE EL TRÁMITE O SERVICIO</t>
  </si>
  <si>
    <r>
      <rPr>
        <b/>
        <sz val="11"/>
        <color rgb="FF000000"/>
        <rFont val="Arial"/>
        <family val="2"/>
      </rPr>
      <t>Nota</t>
    </r>
    <r>
      <rPr>
        <sz val="11"/>
        <color rgb="FF000000"/>
        <rFont val="Arial"/>
        <family val="2"/>
      </rPr>
      <t>: El plazo de resolución indicado, corresponde al plazo de 1 mes que se estipula en el artículo 8 del Acuerdo SUGEF 8-08 Reglamento sobre autorizaciones de entidades supervisadas por la SUGEF, y sobre autorizaciones y funcionamiento de grupos y conglomerados financieros.</t>
    </r>
  </si>
  <si>
    <t>7. Carta especificando el nombre y número de identificación de la persona física relacionada con el banco, a través de la cual se establece la vinculación a que se refieren los incisos a) y b) del artículo 117 de la LOSBN.</t>
  </si>
  <si>
    <t>6. Copia del documento de identificación de la persona física o jurídica deudora.</t>
  </si>
  <si>
    <t>4. “Documentación mínima que debe mantener la entidad sobre cada deudor” de los Lineamientos Generales para la aplicación del Reglamento para la calificación de deudores.</t>
  </si>
  <si>
    <t>3. Copia de los análisis de crédito y recomendación sobre el crédito, hechos de conocimiento de la Junta Directiva.</t>
  </si>
  <si>
    <t>2. Certificación notarial del Acuerdo de Junta Directiva, en el que se aprueba el préstamo y se somete a la aprobación del Superintendente General de Entidades Financieras.</t>
  </si>
  <si>
    <t>1. Carta de solicitud de autorización firmada por el representante legal de la entidad. Debe indicar el Nombre y número del Grupo de Interés Económico al que pertenece la persona física o jurídica.</t>
  </si>
  <si>
    <t xml:space="preserve">
 </t>
  </si>
  <si>
    <t>Aprobación de nuevos préstamos a personas vinculadas  a un Banco Privado, así como para los arreglos de pago, prórrogas, adecuaciones, renovaciones y cualquier otro acto que modifique las condiciones de la operación.</t>
  </si>
  <si>
    <t>Superintendencia General de Entidades Financieras.</t>
  </si>
  <si>
    <t>II. DOCUMENTACIÓN QUE DEBE ACOMPAÑAR LA SOLICITUD:</t>
  </si>
  <si>
    <t>30 días naturales.</t>
  </si>
  <si>
    <t>Otro: Indefinido.</t>
  </si>
  <si>
    <t>No tiene costo.</t>
  </si>
  <si>
    <t>No aplica.</t>
  </si>
  <si>
    <t>Central.</t>
  </si>
  <si>
    <t>Javier Francisco Vega Zúñiga.</t>
  </si>
  <si>
    <t>2243-5015/2243-4848.</t>
  </si>
  <si>
    <t>2243-4849.</t>
  </si>
  <si>
    <t>Aprobación para que bancos privados concedan préstamos a personas afectas a los alcances de lo dispuesto en el artículo 117 de la "Ley Orgánica del Sistema Bancario Nacional".</t>
  </si>
  <si>
    <t xml:space="preserve">Oficina Central. </t>
  </si>
  <si>
    <t>5. Declaración jurada del representante legal de la Entidad en la que se indique que la operación se está otorgando en iguales condiciones a las establecidas para la clientela en general y que se ajusta a las disposiciones normativas relacionadas con este tipo de operaciones estipuladas en los estatutos del banco.</t>
  </si>
  <si>
    <t>EQUIPO QUE ACOMPAÑA/PARTICIPA:  Grabriela Amador Mata (gamador@sugef.fi.cr) y el resto del equipo (interdisciplinario) a elegir de acuerdo a las particularidades y especificaciones de cada uno de los trámites.</t>
  </si>
  <si>
    <r>
      <rPr>
        <b/>
        <sz val="11"/>
        <color rgb="FF000000"/>
        <rFont val="Arial"/>
        <family val="2"/>
      </rPr>
      <t>Dirección</t>
    </r>
    <r>
      <rPr>
        <sz val="11"/>
        <color rgb="FF000000"/>
        <rFont val="Arial"/>
        <family val="2"/>
      </rPr>
      <t xml:space="preserve">: San José, Santa Ana, Lindora, Parque Empresarial Forum II, edificio C.
</t>
    </r>
    <r>
      <rPr>
        <b/>
        <sz val="11"/>
        <color rgb="FF000000"/>
        <rFont val="Arial"/>
        <family val="2"/>
      </rPr>
      <t>Teléfono</t>
    </r>
    <r>
      <rPr>
        <sz val="11"/>
        <color rgb="FF000000"/>
        <rFont val="Arial"/>
        <family val="2"/>
      </rPr>
      <t xml:space="preserve">: 2243-4848.
</t>
    </r>
    <r>
      <rPr>
        <b/>
        <sz val="11"/>
        <color rgb="FF000000"/>
        <rFont val="Arial"/>
        <family val="2"/>
      </rPr>
      <t>Telefax</t>
    </r>
    <r>
      <rPr>
        <sz val="11"/>
        <color rgb="FF000000"/>
        <rFont val="Arial"/>
        <family val="2"/>
      </rPr>
      <t xml:space="preserve">:   2243-4849.
</t>
    </r>
    <r>
      <rPr>
        <b/>
        <sz val="11"/>
        <color rgb="FF000000"/>
        <rFont val="Arial"/>
        <family val="2"/>
      </rPr>
      <t>Horario de Atención</t>
    </r>
    <r>
      <rPr>
        <sz val="11"/>
        <color rgb="FF000000"/>
        <rFont val="Arial"/>
        <family val="2"/>
      </rPr>
      <t>: lunes a viernes, de las 8:30 a.m. a las 4:30 p.m., en jornada continua.</t>
    </r>
  </si>
  <si>
    <t>Aprobación de préstamos a personas vinculadas de acuerdo al Articulo 14 y Anexo 14 del Acuerdo SUGEF 8-08.</t>
  </si>
  <si>
    <t>1) Artículo 117 de la “Ley Orgánica del Sistema Bancario Nacional”, Ley 1644, publicada en La Gaceta No.219 del 27 de setiembre de 1953.
2) Artículo 14 y Anexo 14 del Acuerdo SUGEF 8-08 Reglamento sobre autorizaciones de entidades supervisadas por la SUGEF, y sobre autorizaciones y funcionamiento de grupos y conglomerados financieros, Publicado en el Diario Oficial “La Gaceta” N°117, del 18 de junio del 2008.</t>
  </si>
  <si>
    <t xml:space="preserve">Articulos 14, 19, 31 y Anexo 14 del Acuerdo SUGEF 8-08. 
 </t>
  </si>
  <si>
    <t>LÍDER: Mauricio Meza Ramírez - Oficial de simplificación de trámites (mmeza@sugef.fi.cr)</t>
  </si>
  <si>
    <t>Revisión del procedimiento existente</t>
  </si>
  <si>
    <r>
      <t xml:space="preserve">TRÁMITE O SERVICIO: 
Aprobación para que bancos privados concedan préstamos a personas afectas a los alcances de lo dispuesto en el artículo 117 de la </t>
    </r>
    <r>
      <rPr>
        <b/>
        <i/>
        <sz val="10"/>
        <color theme="4"/>
        <rFont val="Cambria"/>
        <family val="1"/>
        <scheme val="major"/>
      </rPr>
      <t>"Ley Orgánica del Sistema Bancario Nacional"</t>
    </r>
    <r>
      <rPr>
        <b/>
        <sz val="10"/>
        <color theme="4"/>
        <rFont val="Cambria"/>
        <family val="1"/>
        <scheme val="major"/>
      </rPr>
      <t>.</t>
    </r>
  </si>
  <si>
    <r>
      <t xml:space="preserve">FUENTE: En el 2015 la SUGEF contó con la asesoría de una firma consultora externa para analizar la estructura organizacional de la entidad, incluyendo los procesos que realiza. El informe de esa asesoría señala varias mejoras sobre los procesos de gestión que acompañan trámites. Posteriormente,  la SUGEF realizó internamente un diagnóstico para  identificar  la totalidad de los trámites que son su responsabilidad, al amparo de las leyes y reglamentos, y los clasificó atendiendo varios criterios, incluyendo la frecuencia de realización. Este diagnóstico está sustentando la formulación de un proyecto estratégico institucional, con el objetivo de cumplir con la Ley de </t>
    </r>
    <r>
      <rPr>
        <b/>
        <i/>
        <sz val="10"/>
        <color theme="4"/>
        <rFont val="Cambria"/>
        <family val="1"/>
        <scheme val="major"/>
      </rPr>
      <t>“Protección al ciudadano del exceso de requisitos y trámites administrativos”</t>
    </r>
    <r>
      <rPr>
        <b/>
        <sz val="10"/>
        <color theme="4"/>
        <rFont val="Cambria"/>
        <family val="1"/>
        <scheme val="major"/>
      </rPr>
      <t>, Ley 8220, y, consecuentemente, proponer mejoras a los procesos de gestión de trámites con la finalidad de buscar su eficiencia y brindar un mejor servicio al cliente.</t>
    </r>
  </si>
  <si>
    <r>
      <t xml:space="preserve">PRÓXIMOS PASOS:  Inicio del proyecto, análisis del  trámite: Aprobación para que bancos privados concedan préstamos a personas afectas a los alcances de lo dispuesto en el artículo 117 de la </t>
    </r>
    <r>
      <rPr>
        <b/>
        <i/>
        <sz val="10"/>
        <color theme="4"/>
        <rFont val="Cambria"/>
        <family val="1"/>
        <scheme val="major"/>
      </rPr>
      <t>"Ley Orgánica del Sistema Bancario Nacional"</t>
    </r>
    <r>
      <rPr>
        <b/>
        <sz val="10"/>
        <color theme="4"/>
        <rFont val="Cambria"/>
        <family val="1"/>
        <scheme val="major"/>
      </rPr>
      <t>.</t>
    </r>
  </si>
  <si>
    <t>REQUERIMIENTO EN RECURSOS:  Personal de la SUGEF asignado al proyecto de simplificación de trámites, según la dedicación requerida,  y los recursos tecnológicos.</t>
  </si>
  <si>
    <t>Revisar el proceso de gestión del trámite de venta de bienes  a fin de simplificarlo  mediante la reducción de pasos.</t>
  </si>
  <si>
    <t>Gabriela Amador, Luis Álvarez, Johnny Castro.</t>
  </si>
  <si>
    <t>Envío para su revisión y aprobación de la propuesta de simplificación para el trámite de Autorización de operaciones en cumplimiento con el artículo 117 de la Ley 1644.</t>
  </si>
  <si>
    <t>Francine Arguello, Gabriela Amador, Luis Álvarez, Johnny Castro.</t>
  </si>
  <si>
    <t>Mauricio Meza, Javier Cascante</t>
  </si>
  <si>
    <t>COSEPRO</t>
  </si>
  <si>
    <t>Iteraciones</t>
  </si>
  <si>
    <t>Documentación del proyecto</t>
  </si>
  <si>
    <t>Pruebas de aceptación</t>
  </si>
  <si>
    <t xml:space="preserve">Capacitación a las entidades </t>
  </si>
  <si>
    <t>Guías y ayuda en línea</t>
  </si>
  <si>
    <t>Cambios en procedimientos</t>
  </si>
  <si>
    <t>Liberación del servicio</t>
  </si>
  <si>
    <t>Capacitación a los funcionarios</t>
  </si>
  <si>
    <t>DESCRIPCIÓN DE LA REFORMA:   Revisar el proceso de gestión del trámite de aprobación de préstamos sujetos al artículo 117 de la Ley 1644 a fin de reestructurarlo y  automatizarlo.</t>
  </si>
  <si>
    <t xml:space="preserve">• Liberación de recursos y costos para los bancos privados 
• Reducción considerable del tiempo de aprobación  o rechazo de la solicitud
</t>
  </si>
  <si>
    <t>• Liberación de recursos y costos para los bancos privados 
• Reducción considerable del tiempo de aprobación  o rechazo de la solicitud</t>
  </si>
  <si>
    <t>HOJA DE REPORTE DE AVANCES DEL PLAN DE MEJORA REGULATORIA</t>
  </si>
  <si>
    <t>FECHA DE CUMPLIMIENTO DE LA META:</t>
  </si>
  <si>
    <t>SUGEF</t>
  </si>
  <si>
    <t>De acuerdo con lo programado (    )</t>
  </si>
  <si>
    <t>INDICAR DE MANERA RESUMIDA, LOS PRINCIPALES AVANCES</t>
  </si>
  <si>
    <t>¿SI LA MEJORA SE CLASIFICA CON REZAGO O RIESGO DE INCUMPLIMIENTO?</t>
  </si>
  <si>
    <t>SI SE HAN REALIZADO AJUSTES SUSTANCIALES AL PLANIFICADOR, INDIQUE CUALES</t>
  </si>
  <si>
    <t>¿EXISTEN ALERTAS QUE REQUIERAN LA COLABORACIÓN DEL MEIC O DEL CONSEJO PRESIDENCIAL DE GOBIERNO?</t>
  </si>
  <si>
    <t xml:space="preserve">☐ SI          ☐x NO      </t>
  </si>
  <si>
    <t xml:space="preserve">INDIQUE CAULES LAS ALERTAS: </t>
  </si>
  <si>
    <t xml:space="preserve">¿SE ADJUNTAN DOCUMENTOS  SOPORTE?
</t>
  </si>
  <si>
    <t>ESPECIFIQUE QUÉ DOCUMENTOS:</t>
  </si>
  <si>
    <t>Con riesgo de incumplimiento (   )</t>
  </si>
  <si>
    <t>Con rezago en lo programado (  x  )</t>
  </si>
  <si>
    <t xml:space="preserve">INDIQUE LAS LIMITACIONES: 1. Se ajustaron las fechas programadas para ciertas tareas. Entre ellas: capacitación interna y externa, cambios en procedimientos, ayuda en línea.
2. Se incorporó una tarea  que consistió en la generación de una resolución sobre el  " Servicio de solicitud de créditos amparados al artículo No 117 de la Ley 1644", ésta tiene la finalidad de orientar a las entidades sobre aspectos importantes del servicio y la mejora del trámite. Este es un tema normativo que no es necesario elevar al CONASSIF.
</t>
  </si>
  <si>
    <t>Resolución</t>
  </si>
  <si>
    <t>Genaro Segura Calderón, Oficial de simplificación de trámites
gsegura@sugef.fi.cr</t>
  </si>
  <si>
    <r>
      <t xml:space="preserve">     ☐   INCLUSION DE NUEVAS ACTIVIDADES
     ☐   CAMBIO DE FECHAS EN LAS ACTIVIDADES </t>
    </r>
    <r>
      <rPr>
        <b/>
        <sz val="12"/>
        <color theme="3"/>
        <rFont val="Calibri"/>
        <family val="2"/>
        <scheme val="minor"/>
      </rPr>
      <t>X</t>
    </r>
    <r>
      <rPr>
        <sz val="12"/>
        <color theme="1"/>
        <rFont val="Calibri"/>
        <family val="2"/>
        <scheme val="minor"/>
      </rPr>
      <t xml:space="preserve">
     ☐   ELIMINACION DE ACTIVIDADADES 
     ☐   OTROS (ESPECIFIQUE) ______________________</t>
    </r>
  </si>
  <si>
    <t xml:space="preserve">
INDIQUE LAS ACCIONES DE MEJORA:  Se espera que la Resolución sobre el " Servicio de solicitud de créditos amparados al artículo No 117 de la Ley 1644" este publicada a finales de mes. Las capacitaciones y la presentación del cambio en procedimientos están programadas para la primera semana de Diciembre. </t>
  </si>
  <si>
    <t>Se cuenta con: 
1. El documento de visión del proyecto "Mejora de procesos de gestión de trámites"
2. El flujograma del proceso actual de gestión del trámite
3.El borrador del flujograma del proceso propuesto de gestión del trámite, en su primera versión.
4. El borrador del piloto de cambio normativo
5. La aprobación del proyecto integral por parte de COSEPRO.  El día 29 de abril del 2016  COSEPRO  ratificó el proyecto de simplificación de trámites como parte de los proyectos estratégicos de SUGEF.
6. Se culminó con el desarrollo de la aplicación web del " Servicio de solicitud de créditos amparados al artículo No 117 de la Ley 1644"
7. Se cuenta con la propuesta de Resolución asociada al " Servicio de solicitud de créditos amparados al artículo No 117 de la Ley 1644"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</si>
</sst>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0" x14ac:knownFonts="1">
    <font>
      <sz val="10"/>
      <name val="Arial"/>
    </font>
    <font>
      <sz val="10"/>
      <name val="Arial"/>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b/>
      <sz val="13"/>
      <color theme="1" tint="0.24994659260841701"/>
      <name val="Cambria"/>
      <family val="2"/>
      <scheme val="major"/>
    </font>
    <font>
      <b/>
      <sz val="13"/>
      <color theme="7"/>
      <name val="Cambria"/>
      <family val="2"/>
      <scheme val="major"/>
    </font>
    <font>
      <b/>
      <sz val="9.5"/>
      <color theme="1" tint="0.499984740745262"/>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
      <i/>
      <sz val="12"/>
      <color theme="1"/>
      <name val="Calibri"/>
      <family val="2"/>
      <scheme val="minor"/>
    </font>
    <font>
      <sz val="10"/>
      <name val="Cambria"/>
      <family val="1"/>
      <scheme val="major"/>
    </font>
    <font>
      <b/>
      <sz val="10"/>
      <color theme="4"/>
      <name val="Cambria"/>
      <family val="1"/>
      <scheme val="major"/>
    </font>
    <font>
      <sz val="16"/>
      <color rgb="FF000000"/>
      <name val="Cambria"/>
      <family val="1"/>
      <scheme val="major"/>
    </font>
    <font>
      <sz val="11"/>
      <name val="Cambria"/>
      <family val="1"/>
      <scheme val="major"/>
    </font>
    <font>
      <sz val="14"/>
      <color rgb="FF000000"/>
      <name val="Cambria"/>
      <family val="1"/>
      <scheme val="major"/>
    </font>
    <font>
      <b/>
      <sz val="42"/>
      <name val="Cambria"/>
      <family val="1"/>
    </font>
    <font>
      <b/>
      <sz val="9.5"/>
      <color rgb="FF808080"/>
      <name val="Cambria"/>
      <family val="1"/>
    </font>
    <font>
      <b/>
      <sz val="9.5"/>
      <color theme="1" tint="0.499984740745262"/>
      <name val="Cambria"/>
      <family val="1"/>
    </font>
    <font>
      <sz val="12"/>
      <color rgb="FF404040"/>
      <name val="Cambria"/>
      <family val="1"/>
    </font>
    <font>
      <sz val="12"/>
      <color theme="1" tint="0.24994659260841701"/>
      <name val="Cambria"/>
      <family val="1"/>
    </font>
    <font>
      <b/>
      <sz val="13"/>
      <color theme="7"/>
      <name val="Cambria"/>
      <family val="1"/>
    </font>
    <font>
      <sz val="13"/>
      <color theme="1" tint="0.24994659260841701"/>
      <name val="Cambria"/>
      <family val="1"/>
    </font>
    <font>
      <b/>
      <sz val="13"/>
      <color rgb="FFFF0000"/>
      <name val="Cambria"/>
      <family val="1"/>
    </font>
    <font>
      <sz val="11"/>
      <color theme="1" tint="0.24994659260841701"/>
      <name val="Cambria"/>
      <family val="1"/>
    </font>
    <font>
      <sz val="9.5"/>
      <color rgb="FF808080"/>
      <name val="Cambria"/>
      <family val="1"/>
    </font>
    <font>
      <sz val="9"/>
      <color theme="1" tint="0.24994659260841701"/>
      <name val="Cambria"/>
      <family val="1"/>
    </font>
    <font>
      <b/>
      <sz val="13"/>
      <color theme="1" tint="0.24994659260841701"/>
      <name val="Cambria"/>
      <family val="1"/>
    </font>
    <font>
      <sz val="11"/>
      <name val="Cambria"/>
      <family val="1"/>
    </font>
    <font>
      <b/>
      <sz val="12"/>
      <color rgb="FF404040"/>
      <name val="Cambria"/>
      <family val="1"/>
    </font>
    <font>
      <sz val="10"/>
      <color rgb="FF404040"/>
      <name val="Cambria"/>
      <family val="1"/>
    </font>
    <font>
      <sz val="10"/>
      <color theme="1" tint="0.24994659260841701"/>
      <name val="Cambria"/>
      <family val="1"/>
    </font>
    <font>
      <b/>
      <sz val="12"/>
      <color theme="7"/>
      <name val="Cambria"/>
      <family val="1"/>
    </font>
    <font>
      <b/>
      <sz val="10"/>
      <color theme="1" tint="0.24994659260841701"/>
      <name val="Cambria"/>
      <family val="1"/>
    </font>
    <font>
      <b/>
      <sz val="10"/>
      <color rgb="FF404040"/>
      <name val="Cambria"/>
      <family val="1"/>
    </font>
    <font>
      <i/>
      <sz val="10"/>
      <color rgb="FF404040"/>
      <name val="Cambria"/>
      <family val="1"/>
    </font>
    <font>
      <sz val="11"/>
      <color rgb="FF000000"/>
      <name val="Arial"/>
      <family val="2"/>
    </font>
    <font>
      <b/>
      <sz val="11"/>
      <color rgb="FF000000"/>
      <name val="Arial"/>
      <family val="2"/>
    </font>
    <font>
      <u/>
      <sz val="10"/>
      <color theme="10"/>
      <name val="Arial"/>
      <family val="2"/>
    </font>
    <font>
      <sz val="11"/>
      <color rgb="FF0000FF"/>
      <name val="Arial"/>
      <family val="2"/>
    </font>
    <font>
      <b/>
      <sz val="11"/>
      <name val="Arial"/>
      <family val="2"/>
    </font>
    <font>
      <b/>
      <sz val="10"/>
      <color theme="7"/>
      <name val="Cambria"/>
      <family val="1"/>
    </font>
    <font>
      <b/>
      <i/>
      <sz val="10"/>
      <color theme="4"/>
      <name val="Cambria"/>
      <family val="1"/>
      <scheme val="major"/>
    </font>
    <font>
      <sz val="10"/>
      <name val="Arial"/>
      <family val="2"/>
    </font>
    <font>
      <b/>
      <sz val="10"/>
      <name val="Cambria"/>
      <family val="1"/>
    </font>
    <font>
      <sz val="10"/>
      <name val="Cambria"/>
      <family val="1"/>
    </font>
    <font>
      <b/>
      <sz val="12"/>
      <name val="Cambria"/>
      <family val="1"/>
    </font>
    <font>
      <b/>
      <sz val="12"/>
      <color theme="3"/>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94B3D6"/>
        <bgColor indexed="64"/>
      </patternFill>
    </fill>
    <fill>
      <patternFill patternType="solid">
        <fgColor rgb="FFDDD9C4"/>
        <bgColor indexed="64"/>
      </patternFill>
    </fill>
    <fill>
      <patternFill patternType="solid">
        <fgColor theme="9" tint="0.59999389629810485"/>
        <bgColor indexed="64"/>
      </patternFill>
    </fill>
  </fills>
  <borders count="38">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bottom/>
      <diagonal/>
    </border>
    <border>
      <left style="medium">
        <color rgb="FF000000"/>
      </left>
      <right style="medium">
        <color rgb="FF000000"/>
      </right>
      <top/>
      <bottom/>
      <diagonal/>
    </border>
    <border>
      <left style="medium">
        <color rgb="FF000000"/>
      </left>
      <right/>
      <top/>
      <bottom/>
      <diagonal/>
    </border>
    <border>
      <left/>
      <right/>
      <top/>
      <bottom style="medium">
        <color auto="1"/>
      </bottom>
      <diagonal/>
    </border>
    <border>
      <left/>
      <right style="thin">
        <color auto="1"/>
      </right>
      <top style="medium">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s>
  <cellStyleXfs count="14">
    <xf numFmtId="0" fontId="0" fillId="0" borderId="0"/>
    <xf numFmtId="0" fontId="1" fillId="0" borderId="0"/>
    <xf numFmtId="0" fontId="2" fillId="0" borderId="0" applyNumberFormat="0" applyFill="0" applyBorder="0" applyProtection="0">
      <alignment vertical="center"/>
    </xf>
    <xf numFmtId="0" fontId="3" fillId="0" borderId="0" applyNumberFormat="0" applyFill="0" applyBorder="0" applyAlignment="0" applyProtection="0"/>
    <xf numFmtId="0" fontId="4" fillId="3" borderId="1" applyNumberFormat="0" applyProtection="0">
      <alignment horizontal="left" vertical="center"/>
    </xf>
    <xf numFmtId="0" fontId="5" fillId="0" borderId="0" applyNumberFormat="0" applyFill="0" applyBorder="0" applyProtection="0">
      <alignment horizontal="left" vertical="center"/>
    </xf>
    <xf numFmtId="0" fontId="6" fillId="0" borderId="0" applyFill="0" applyBorder="0" applyProtection="0">
      <alignment horizontal="left"/>
    </xf>
    <xf numFmtId="9" fontId="7" fillId="0" borderId="0" applyFill="0" applyBorder="0" applyProtection="0">
      <alignment horizontal="center" vertical="center"/>
    </xf>
    <xf numFmtId="0" fontId="8" fillId="0" borderId="0" applyFill="0" applyBorder="0" applyProtection="0">
      <alignment horizontal="center"/>
    </xf>
    <xf numFmtId="3" fontId="8" fillId="0" borderId="2" applyFill="0" applyProtection="0">
      <alignment horizontal="center"/>
    </xf>
    <xf numFmtId="9" fontId="1" fillId="0" borderId="0" applyFont="0" applyFill="0" applyBorder="0" applyAlignment="0" applyProtection="0"/>
    <xf numFmtId="0" fontId="9" fillId="0" borderId="0"/>
    <xf numFmtId="0" fontId="40" fillId="0" borderId="0" applyNumberFormat="0" applyFill="0" applyBorder="0" applyAlignment="0" applyProtection="0"/>
    <xf numFmtId="9" fontId="45" fillId="0" borderId="0" applyFont="0" applyFill="0" applyBorder="0" applyAlignment="0" applyProtection="0"/>
  </cellStyleXfs>
  <cellXfs count="178">
    <xf numFmtId="0" fontId="0" fillId="0" borderId="0" xfId="0"/>
    <xf numFmtId="0" fontId="9" fillId="2" borderId="0" xfId="11" applyFill="1" applyAlignment="1">
      <alignment vertical="center"/>
    </xf>
    <xf numFmtId="0" fontId="10" fillId="2" borderId="11" xfId="11" applyFont="1" applyFill="1" applyBorder="1" applyAlignment="1">
      <alignment vertical="center"/>
    </xf>
    <xf numFmtId="0" fontId="10" fillId="2" borderId="13" xfId="11" applyFont="1" applyFill="1" applyBorder="1" applyAlignment="1">
      <alignment vertical="center"/>
    </xf>
    <xf numFmtId="0" fontId="10" fillId="2" borderId="14" xfId="11" applyFont="1" applyFill="1" applyBorder="1" applyAlignment="1">
      <alignment vertical="center" wrapText="1"/>
    </xf>
    <xf numFmtId="0" fontId="10" fillId="2" borderId="16" xfId="11" applyFont="1" applyFill="1" applyBorder="1" applyAlignment="1">
      <alignment vertical="center"/>
    </xf>
    <xf numFmtId="0" fontId="10" fillId="2" borderId="16" xfId="11" applyFont="1" applyFill="1" applyBorder="1" applyAlignment="1">
      <alignment horizontal="left" vertical="center" wrapText="1"/>
    </xf>
    <xf numFmtId="0" fontId="10" fillId="2" borderId="16" xfId="11" applyFont="1" applyFill="1" applyBorder="1" applyAlignment="1">
      <alignment vertical="center" wrapText="1"/>
    </xf>
    <xf numFmtId="0" fontId="10" fillId="2" borderId="0" xfId="11" applyFont="1" applyFill="1" applyAlignment="1">
      <alignment vertical="center"/>
    </xf>
    <xf numFmtId="0" fontId="13" fillId="2" borderId="0" xfId="0" applyFont="1" applyFill="1" applyAlignment="1">
      <alignment vertical="center"/>
    </xf>
    <xf numFmtId="0" fontId="15" fillId="2" borderId="0" xfId="0" applyFont="1" applyFill="1" applyAlignment="1">
      <alignment horizontal="left" vertical="center"/>
    </xf>
    <xf numFmtId="0" fontId="16" fillId="0" borderId="0" xfId="0" applyFont="1" applyAlignment="1">
      <alignment vertical="center"/>
    </xf>
    <xf numFmtId="0" fontId="14" fillId="2" borderId="14" xfId="1" applyFont="1" applyFill="1" applyBorder="1" applyAlignment="1">
      <alignment vertical="center" wrapText="1"/>
    </xf>
    <xf numFmtId="0" fontId="17" fillId="2" borderId="0" xfId="0" applyFont="1" applyFill="1" applyAlignment="1">
      <alignment horizontal="left" vertical="center"/>
    </xf>
    <xf numFmtId="164" fontId="14" fillId="2" borderId="14" xfId="1" applyNumberFormat="1" applyFont="1" applyFill="1" applyBorder="1" applyAlignment="1">
      <alignment horizontal="center" vertical="center" wrapText="1"/>
    </xf>
    <xf numFmtId="0" fontId="19" fillId="0" borderId="0" xfId="8" applyFont="1" applyProtection="1">
      <alignment horizontal="center"/>
      <protection locked="0"/>
    </xf>
    <xf numFmtId="0" fontId="19" fillId="0" borderId="0" xfId="8" applyFont="1" applyBorder="1" applyProtection="1">
      <alignment horizontal="center"/>
      <protection locked="0"/>
    </xf>
    <xf numFmtId="0" fontId="19" fillId="0" borderId="0" xfId="8" applyFont="1" applyAlignment="1" applyProtection="1">
      <alignment horizontal="center" vertical="center"/>
      <protection locked="0"/>
    </xf>
    <xf numFmtId="0" fontId="19" fillId="0" borderId="0" xfId="8" applyFont="1" applyAlignment="1" applyProtection="1">
      <alignment horizontal="center" vertical="center" wrapText="1"/>
      <protection locked="0"/>
    </xf>
    <xf numFmtId="3" fontId="20" fillId="0" borderId="2" xfId="9" applyFont="1" applyProtection="1">
      <alignment horizontal="center"/>
      <protection locked="0"/>
    </xf>
    <xf numFmtId="0" fontId="18" fillId="0" borderId="0" xfId="3" applyFont="1" applyAlignment="1" applyProtection="1">
      <protection locked="0"/>
    </xf>
    <xf numFmtId="9" fontId="23" fillId="0" borderId="0" xfId="7" applyFont="1" applyBorder="1" applyProtection="1">
      <alignment horizontal="center" vertical="center"/>
      <protection locked="0"/>
    </xf>
    <xf numFmtId="0" fontId="27" fillId="0" borderId="0" xfId="2" applyFont="1" applyProtection="1">
      <alignment vertical="center"/>
      <protection locked="0"/>
    </xf>
    <xf numFmtId="0" fontId="19" fillId="0" borderId="0" xfId="2" applyFont="1" applyAlignment="1" applyProtection="1">
      <alignment horizontal="center" vertical="center"/>
      <protection locked="0"/>
    </xf>
    <xf numFmtId="0" fontId="28" fillId="0" borderId="0" xfId="2" applyFont="1" applyBorder="1" applyAlignment="1" applyProtection="1">
      <alignment horizontal="center" vertical="center"/>
      <protection locked="0"/>
    </xf>
    <xf numFmtId="0" fontId="28" fillId="0" borderId="0" xfId="2" applyFont="1" applyAlignment="1" applyProtection="1">
      <alignment horizontal="center" vertical="center"/>
      <protection locked="0"/>
    </xf>
    <xf numFmtId="0" fontId="0" fillId="6" borderId="15" xfId="0" applyFont="1" applyFill="1" applyBorder="1" applyAlignment="1">
      <alignment horizontal="justify" vertical="center" wrapText="1"/>
    </xf>
    <xf numFmtId="0" fontId="32" fillId="0" borderId="0" xfId="6" applyFont="1" applyFill="1" applyAlignment="1" applyProtection="1">
      <alignment horizontal="left" vertical="center" wrapText="1"/>
      <protection locked="0"/>
    </xf>
    <xf numFmtId="0" fontId="31" fillId="0" borderId="0" xfId="2" applyFont="1" applyProtection="1">
      <alignment vertical="center"/>
      <protection locked="0"/>
    </xf>
    <xf numFmtId="14" fontId="32" fillId="0" borderId="0" xfId="6" applyNumberFormat="1" applyFont="1" applyFill="1" applyAlignment="1" applyProtection="1">
      <alignment horizontal="center" vertical="center"/>
      <protection locked="0"/>
    </xf>
    <xf numFmtId="2" fontId="22" fillId="0" borderId="0" xfId="2" applyNumberFormat="1" applyFont="1" applyAlignment="1" applyProtection="1">
      <alignment horizontal="center"/>
      <protection locked="0"/>
    </xf>
    <xf numFmtId="164" fontId="22" fillId="0" borderId="0" xfId="2" applyNumberFormat="1" applyFont="1" applyAlignment="1" applyProtection="1">
      <alignment horizontal="center"/>
      <protection locked="0"/>
    </xf>
    <xf numFmtId="0" fontId="26" fillId="0" borderId="0" xfId="2" applyFont="1" applyProtection="1">
      <alignment vertical="center"/>
      <protection locked="0"/>
    </xf>
    <xf numFmtId="0" fontId="26" fillId="0" borderId="0" xfId="2" applyFont="1" applyAlignment="1" applyProtection="1">
      <alignment horizontal="center"/>
      <protection locked="0"/>
    </xf>
    <xf numFmtId="0" fontId="26" fillId="0" borderId="0" xfId="2" applyFont="1" applyBorder="1" applyAlignment="1" applyProtection="1">
      <alignment horizontal="center"/>
      <protection locked="0"/>
    </xf>
    <xf numFmtId="0" fontId="21" fillId="0" borderId="0" xfId="2" applyFont="1" applyProtection="1">
      <alignment vertical="center"/>
      <protection locked="0"/>
    </xf>
    <xf numFmtId="9" fontId="34" fillId="0" borderId="0" xfId="7" applyNumberFormat="1" applyFont="1" applyProtection="1">
      <alignment horizontal="center" vertical="center"/>
      <protection locked="0"/>
    </xf>
    <xf numFmtId="9" fontId="34" fillId="0" borderId="0" xfId="7" applyFont="1" applyBorder="1" applyProtection="1">
      <alignment horizontal="center" vertical="center"/>
      <protection locked="0"/>
    </xf>
    <xf numFmtId="0" fontId="22" fillId="0" borderId="0" xfId="2" applyFont="1" applyProtection="1">
      <alignment vertical="center"/>
      <protection locked="0"/>
    </xf>
    <xf numFmtId="14" fontId="31" fillId="0" borderId="0" xfId="6" applyNumberFormat="1" applyFont="1" applyFill="1" applyAlignment="1" applyProtection="1">
      <alignment horizontal="center"/>
      <protection locked="0"/>
    </xf>
    <xf numFmtId="164" fontId="33" fillId="0" borderId="0" xfId="2" applyNumberFormat="1" applyFont="1" applyFill="1" applyAlignment="1" applyProtection="1">
      <alignment horizontal="center" vertical="center"/>
    </xf>
    <xf numFmtId="0" fontId="19" fillId="0" borderId="0" xfId="8" applyFont="1" applyFill="1" applyProtection="1">
      <alignment horizontal="center"/>
      <protection locked="0"/>
    </xf>
    <xf numFmtId="0" fontId="19" fillId="0" borderId="0" xfId="8" applyFont="1" applyFill="1" applyAlignment="1" applyProtection="1">
      <alignment horizontal="center"/>
      <protection locked="0"/>
    </xf>
    <xf numFmtId="0" fontId="19" fillId="0" borderId="0" xfId="8" applyFont="1" applyFill="1" applyAlignment="1" applyProtection="1">
      <alignment horizontal="center" vertical="center"/>
      <protection locked="0"/>
    </xf>
    <xf numFmtId="0" fontId="19" fillId="0" borderId="0" xfId="8" applyFont="1" applyFill="1" applyAlignment="1" applyProtection="1">
      <alignment horizontal="center" vertical="center" wrapText="1"/>
      <protection locked="0"/>
    </xf>
    <xf numFmtId="0" fontId="29" fillId="0" borderId="0" xfId="6" applyFont="1" applyFill="1" applyProtection="1">
      <alignment horizontal="left"/>
      <protection locked="0"/>
    </xf>
    <xf numFmtId="3" fontId="20" fillId="0" borderId="2" xfId="9" applyFont="1" applyFill="1" applyProtection="1">
      <alignment horizontal="center"/>
      <protection locked="0"/>
    </xf>
    <xf numFmtId="3" fontId="20" fillId="0" borderId="2" xfId="9" applyFont="1" applyFill="1" applyAlignment="1" applyProtection="1">
      <alignment horizontal="center"/>
      <protection locked="0"/>
    </xf>
    <xf numFmtId="3" fontId="20" fillId="0" borderId="2" xfId="9" applyFont="1" applyFill="1" applyAlignment="1" applyProtection="1">
      <alignment horizontal="center" vertical="center"/>
      <protection locked="0"/>
    </xf>
    <xf numFmtId="0" fontId="22" fillId="0" borderId="0" xfId="2" applyFont="1" applyFill="1" applyProtection="1">
      <alignment vertical="center"/>
      <protection locked="0"/>
    </xf>
    <xf numFmtId="0" fontId="21" fillId="0" borderId="0" xfId="6" applyFont="1" applyFill="1" applyProtection="1">
      <alignment horizontal="left"/>
      <protection locked="0"/>
    </xf>
    <xf numFmtId="164" fontId="35" fillId="0" borderId="0" xfId="2" applyNumberFormat="1" applyFont="1" applyFill="1" applyAlignment="1" applyProtection="1">
      <alignment horizontal="center" vertical="center"/>
    </xf>
    <xf numFmtId="0" fontId="33" fillId="0" borderId="0" xfId="2" applyFont="1" applyFill="1" applyProtection="1">
      <alignment vertical="center"/>
      <protection locked="0"/>
    </xf>
    <xf numFmtId="0" fontId="32" fillId="0" borderId="0" xfId="6" applyFont="1" applyFill="1" applyAlignment="1" applyProtection="1">
      <alignment vertical="center" wrapText="1"/>
      <protection locked="0"/>
    </xf>
    <xf numFmtId="0" fontId="33" fillId="0" borderId="0" xfId="2" applyFont="1" applyFill="1" applyAlignment="1" applyProtection="1">
      <alignment vertical="center" wrapText="1"/>
      <protection locked="0"/>
    </xf>
    <xf numFmtId="14" fontId="33" fillId="0" borderId="0" xfId="2" applyNumberFormat="1" applyFont="1" applyFill="1" applyAlignment="1" applyProtection="1">
      <alignment horizontal="center" vertical="center"/>
      <protection locked="0"/>
    </xf>
    <xf numFmtId="0" fontId="26" fillId="0" borderId="0" xfId="2" applyFont="1" applyFill="1" applyProtection="1">
      <alignment vertical="center"/>
      <protection locked="0"/>
    </xf>
    <xf numFmtId="0" fontId="29" fillId="0" borderId="0" xfId="6" applyFont="1" applyFill="1" applyAlignment="1" applyProtection="1">
      <alignment horizontal="center"/>
      <protection locked="0"/>
    </xf>
    <xf numFmtId="0" fontId="26" fillId="0" borderId="0" xfId="2" applyFont="1" applyFill="1" applyAlignment="1" applyProtection="1">
      <alignment horizontal="center" vertical="center"/>
      <protection locked="0"/>
    </xf>
    <xf numFmtId="0" fontId="27" fillId="0" borderId="0" xfId="2" applyFont="1" applyFill="1" applyProtection="1">
      <alignment vertical="center"/>
      <protection locked="0"/>
    </xf>
    <xf numFmtId="0" fontId="19" fillId="0" borderId="0" xfId="2" applyFont="1" applyFill="1" applyAlignment="1" applyProtection="1">
      <alignment horizontal="center" vertical="center"/>
      <protection locked="0"/>
    </xf>
    <xf numFmtId="0" fontId="21" fillId="0" borderId="0" xfId="2" applyFont="1" applyFill="1" applyProtection="1">
      <alignment vertical="center"/>
      <protection locked="0"/>
    </xf>
    <xf numFmtId="0" fontId="36" fillId="0" borderId="0" xfId="6" applyFont="1" applyFill="1" applyAlignment="1" applyProtection="1">
      <alignment vertical="center"/>
      <protection locked="0"/>
    </xf>
    <xf numFmtId="0" fontId="32" fillId="0" borderId="0" xfId="2" applyFont="1" applyFill="1" applyProtection="1">
      <alignment vertical="center"/>
      <protection locked="0"/>
    </xf>
    <xf numFmtId="0" fontId="37" fillId="0" borderId="0" xfId="6" applyFont="1" applyFill="1" applyAlignment="1" applyProtection="1">
      <alignment vertical="center"/>
      <protection locked="0"/>
    </xf>
    <xf numFmtId="0" fontId="32" fillId="0" borderId="0" xfId="6" applyFont="1" applyFill="1" applyAlignment="1" applyProtection="1">
      <alignment vertical="center"/>
      <protection locked="0"/>
    </xf>
    <xf numFmtId="0" fontId="14" fillId="2" borderId="14" xfId="1" applyFont="1" applyFill="1" applyBorder="1" applyAlignment="1">
      <alignment horizontal="center" vertical="center" wrapText="1"/>
    </xf>
    <xf numFmtId="14" fontId="14" fillId="2" borderId="14" xfId="1" applyNumberFormat="1" applyFont="1" applyFill="1" applyBorder="1" applyAlignment="1">
      <alignment horizontal="center" vertical="center" wrapText="1"/>
    </xf>
    <xf numFmtId="0" fontId="0" fillId="2" borderId="0" xfId="0" applyFill="1"/>
    <xf numFmtId="0" fontId="38" fillId="0" borderId="26" xfId="0" applyFont="1" applyBorder="1" applyAlignment="1">
      <alignment vertical="center" wrapText="1"/>
    </xf>
    <xf numFmtId="0" fontId="39" fillId="8" borderId="27" xfId="0" applyFont="1" applyFill="1" applyBorder="1" applyAlignment="1">
      <alignment vertical="center" wrapText="1"/>
    </xf>
    <xf numFmtId="0" fontId="40" fillId="0" borderId="26" xfId="12" applyBorder="1" applyAlignment="1">
      <alignment vertical="center" wrapText="1"/>
    </xf>
    <xf numFmtId="0" fontId="38" fillId="0" borderId="28" xfId="0" applyFont="1" applyFill="1" applyBorder="1" applyAlignment="1">
      <alignment horizontal="justify" vertical="center" wrapText="1"/>
    </xf>
    <xf numFmtId="0" fontId="38" fillId="0" borderId="28" xfId="0" applyFont="1" applyBorder="1" applyAlignment="1">
      <alignment horizontal="justify" vertical="center" wrapText="1"/>
    </xf>
    <xf numFmtId="0" fontId="42" fillId="0" borderId="28" xfId="0" applyFont="1" applyFill="1" applyBorder="1" applyAlignment="1">
      <alignment horizontal="justify" vertical="center" wrapText="1"/>
    </xf>
    <xf numFmtId="0" fontId="38" fillId="0" borderId="26" xfId="0" applyFont="1" applyBorder="1" applyAlignment="1">
      <alignment horizontal="justify" vertical="center" wrapText="1"/>
    </xf>
    <xf numFmtId="0" fontId="39" fillId="8" borderId="28" xfId="0" applyFont="1" applyFill="1" applyBorder="1" applyAlignment="1">
      <alignment horizontal="center" vertical="center" wrapText="1"/>
    </xf>
    <xf numFmtId="0" fontId="42" fillId="8" borderId="28" xfId="0" applyFont="1" applyFill="1" applyBorder="1" applyAlignment="1">
      <alignment horizontal="center" vertical="center" wrapText="1"/>
    </xf>
    <xf numFmtId="0" fontId="38" fillId="0" borderId="29" xfId="0" applyFont="1" applyBorder="1" applyAlignment="1">
      <alignment horizontal="justify" vertical="center" wrapText="1"/>
    </xf>
    <xf numFmtId="0" fontId="42" fillId="8" borderId="30" xfId="0" applyFont="1" applyFill="1" applyBorder="1" applyAlignment="1">
      <alignment vertical="center" wrapText="1"/>
    </xf>
    <xf numFmtId="0" fontId="38" fillId="0" borderId="31" xfId="0" applyFont="1" applyBorder="1" applyAlignment="1">
      <alignment horizontal="justify" vertical="center" wrapText="1"/>
    </xf>
    <xf numFmtId="0" fontId="30" fillId="0" borderId="0" xfId="0" applyFont="1" applyAlignment="1">
      <alignment horizontal="justify" vertical="center"/>
    </xf>
    <xf numFmtId="0" fontId="31" fillId="0" borderId="0" xfId="6" applyFont="1" applyProtection="1">
      <alignment horizontal="left"/>
      <protection locked="0"/>
    </xf>
    <xf numFmtId="0" fontId="32" fillId="0" borderId="0" xfId="2" applyFont="1" applyProtection="1">
      <alignment vertical="center"/>
      <protection locked="0"/>
    </xf>
    <xf numFmtId="9" fontId="43" fillId="0" borderId="0" xfId="7" applyNumberFormat="1" applyFont="1" applyAlignment="1" applyProtection="1">
      <alignment horizontal="center" vertical="center"/>
      <protection locked="0"/>
    </xf>
    <xf numFmtId="2" fontId="33" fillId="0" borderId="0" xfId="2" applyNumberFormat="1" applyFont="1" applyAlignment="1" applyProtection="1">
      <alignment horizontal="center"/>
      <protection locked="0"/>
    </xf>
    <xf numFmtId="164" fontId="33" fillId="0" borderId="0" xfId="2" applyNumberFormat="1" applyFont="1" applyAlignment="1" applyProtection="1">
      <alignment horizontal="center"/>
      <protection locked="0"/>
    </xf>
    <xf numFmtId="9" fontId="43" fillId="0" borderId="0" xfId="7" applyFont="1" applyBorder="1" applyProtection="1">
      <alignment horizontal="center" vertical="center"/>
      <protection locked="0"/>
    </xf>
    <xf numFmtId="0" fontId="33" fillId="0" borderId="0" xfId="2" applyFont="1" applyProtection="1">
      <alignment vertical="center"/>
      <protection locked="0"/>
    </xf>
    <xf numFmtId="0" fontId="32" fillId="9" borderId="0" xfId="2" applyFont="1" applyFill="1" applyProtection="1">
      <alignment vertical="center"/>
      <protection locked="0"/>
    </xf>
    <xf numFmtId="0" fontId="36" fillId="9" borderId="0" xfId="6" applyFont="1" applyFill="1" applyAlignment="1" applyProtection="1">
      <alignment vertical="center"/>
      <protection locked="0"/>
    </xf>
    <xf numFmtId="0" fontId="33" fillId="9" borderId="0" xfId="2" applyFont="1" applyFill="1" applyProtection="1">
      <alignment vertical="center"/>
      <protection locked="0"/>
    </xf>
    <xf numFmtId="0" fontId="32" fillId="9" borderId="0" xfId="6" applyFont="1" applyFill="1" applyAlignment="1" applyProtection="1">
      <alignment horizontal="left" vertical="center" wrapText="1"/>
      <protection locked="0"/>
    </xf>
    <xf numFmtId="14" fontId="32" fillId="9" borderId="0" xfId="6" applyNumberFormat="1" applyFont="1" applyFill="1" applyAlignment="1" applyProtection="1">
      <alignment horizontal="center" vertical="center"/>
      <protection locked="0"/>
    </xf>
    <xf numFmtId="164" fontId="35" fillId="9" borderId="0" xfId="2" applyNumberFormat="1" applyFont="1" applyFill="1" applyAlignment="1" applyProtection="1">
      <alignment horizontal="center" vertical="center"/>
    </xf>
    <xf numFmtId="9" fontId="43" fillId="9" borderId="0" xfId="7" applyNumberFormat="1" applyFont="1" applyFill="1" applyAlignment="1" applyProtection="1">
      <alignment horizontal="center" vertical="center"/>
      <protection locked="0"/>
    </xf>
    <xf numFmtId="0" fontId="35" fillId="9" borderId="0" xfId="2" applyFont="1" applyFill="1" applyProtection="1">
      <alignment vertical="center"/>
      <protection locked="0"/>
    </xf>
    <xf numFmtId="0" fontId="32" fillId="9" borderId="0" xfId="6" applyFont="1" applyFill="1" applyAlignment="1" applyProtection="1">
      <alignment vertical="center"/>
      <protection locked="0"/>
    </xf>
    <xf numFmtId="0" fontId="33" fillId="9" borderId="0" xfId="2" applyFont="1" applyFill="1" applyAlignment="1" applyProtection="1">
      <alignment vertical="center" wrapText="1"/>
      <protection locked="0"/>
    </xf>
    <xf numFmtId="14" fontId="33" fillId="9" borderId="0" xfId="2" applyNumberFormat="1" applyFont="1" applyFill="1" applyAlignment="1" applyProtection="1">
      <alignment horizontal="center" vertical="center"/>
      <protection locked="0"/>
    </xf>
    <xf numFmtId="0" fontId="22" fillId="9" borderId="0" xfId="2" applyFont="1" applyFill="1" applyProtection="1">
      <alignment vertical="center"/>
      <protection locked="0"/>
    </xf>
    <xf numFmtId="0" fontId="36" fillId="9" borderId="0" xfId="2" applyFont="1" applyFill="1" applyProtection="1">
      <alignment vertical="center"/>
      <protection locked="0"/>
    </xf>
    <xf numFmtId="0" fontId="32" fillId="9" borderId="0" xfId="6" applyFont="1" applyFill="1" applyAlignment="1" applyProtection="1">
      <alignment vertical="center" wrapText="1"/>
      <protection locked="0"/>
    </xf>
    <xf numFmtId="14" fontId="36" fillId="9" borderId="0" xfId="6" applyNumberFormat="1" applyFont="1" applyFill="1" applyAlignment="1" applyProtection="1">
      <alignment horizontal="center" vertical="center"/>
      <protection locked="0"/>
    </xf>
    <xf numFmtId="164" fontId="46" fillId="9" borderId="0" xfId="2" applyNumberFormat="1" applyFont="1" applyFill="1" applyAlignment="1" applyProtection="1">
      <alignment horizontal="center" vertical="center"/>
    </xf>
    <xf numFmtId="9" fontId="47" fillId="0" borderId="0" xfId="7" applyNumberFormat="1" applyFont="1" applyAlignment="1" applyProtection="1">
      <alignment horizontal="center" vertical="center"/>
      <protection locked="0"/>
    </xf>
    <xf numFmtId="0" fontId="32" fillId="2" borderId="0" xfId="6" applyFont="1" applyFill="1" applyAlignment="1" applyProtection="1">
      <alignment vertical="center" wrapText="1"/>
      <protection locked="0"/>
    </xf>
    <xf numFmtId="164" fontId="47" fillId="0" borderId="0" xfId="2" applyNumberFormat="1" applyFont="1" applyFill="1" applyAlignment="1" applyProtection="1">
      <alignment horizontal="center" vertical="center"/>
    </xf>
    <xf numFmtId="10" fontId="29" fillId="0" borderId="0" xfId="13" applyNumberFormat="1" applyFont="1" applyFill="1" applyAlignment="1" applyProtection="1">
      <alignment horizontal="center"/>
      <protection locked="0"/>
    </xf>
    <xf numFmtId="10" fontId="48" fillId="9" borderId="9" xfId="13" applyNumberFormat="1" applyFont="1" applyFill="1" applyBorder="1" applyAlignment="1" applyProtection="1">
      <alignment horizontal="center" vertical="center"/>
    </xf>
    <xf numFmtId="0" fontId="9" fillId="2" borderId="12" xfId="11" applyFont="1" applyFill="1" applyBorder="1" applyAlignment="1">
      <alignment vertical="center" wrapText="1"/>
    </xf>
    <xf numFmtId="0" fontId="10" fillId="2" borderId="33" xfId="11" applyFont="1" applyFill="1" applyBorder="1" applyAlignment="1">
      <alignment vertical="center" wrapText="1"/>
    </xf>
    <xf numFmtId="14" fontId="9" fillId="2" borderId="18" xfId="11" applyNumberFormat="1" applyFont="1" applyFill="1" applyBorder="1" applyAlignment="1">
      <alignment vertical="center"/>
    </xf>
    <xf numFmtId="0" fontId="9" fillId="2" borderId="14" xfId="11" applyFill="1" applyBorder="1" applyAlignment="1">
      <alignment vertical="center"/>
    </xf>
    <xf numFmtId="0" fontId="9" fillId="2" borderId="34" xfId="11" applyFont="1" applyFill="1" applyBorder="1" applyAlignment="1">
      <alignment vertical="center" wrapText="1"/>
    </xf>
    <xf numFmtId="0" fontId="9" fillId="2" borderId="14" xfId="11" applyFont="1" applyFill="1" applyBorder="1" applyAlignment="1">
      <alignment vertical="center" wrapText="1"/>
    </xf>
    <xf numFmtId="0" fontId="10" fillId="2" borderId="23" xfId="11" applyFont="1" applyFill="1" applyBorder="1" applyAlignment="1">
      <alignment vertical="center" wrapText="1"/>
    </xf>
    <xf numFmtId="0" fontId="9" fillId="2" borderId="15" xfId="11" applyFont="1" applyFill="1" applyBorder="1" applyAlignment="1">
      <alignment vertical="center" wrapText="1"/>
    </xf>
    <xf numFmtId="14" fontId="9" fillId="2" borderId="35" xfId="11" applyNumberFormat="1" applyFont="1" applyFill="1" applyBorder="1" applyAlignment="1">
      <alignment vertical="center"/>
    </xf>
    <xf numFmtId="0" fontId="0" fillId="4" borderId="14" xfId="0" applyFont="1" applyFill="1" applyBorder="1" applyAlignment="1">
      <alignment horizontal="justify" vertical="center" wrapText="1"/>
    </xf>
    <xf numFmtId="0" fontId="9" fillId="2" borderId="14" xfId="11" applyFill="1" applyBorder="1" applyAlignment="1">
      <alignment horizontal="center" vertical="center" wrapText="1"/>
    </xf>
    <xf numFmtId="0" fontId="1" fillId="5" borderId="14" xfId="0" applyFont="1" applyFill="1" applyBorder="1" applyAlignment="1">
      <alignment horizontal="justify" vertical="center" wrapText="1"/>
    </xf>
    <xf numFmtId="14" fontId="47" fillId="0" borderId="0" xfId="6" applyNumberFormat="1" applyFont="1" applyFill="1" applyAlignment="1" applyProtection="1">
      <alignment horizontal="center" vertical="center"/>
      <protection locked="0"/>
    </xf>
    <xf numFmtId="165" fontId="9" fillId="2" borderId="34" xfId="11" applyNumberFormat="1" applyFont="1" applyFill="1" applyBorder="1" applyAlignment="1">
      <alignment vertical="center"/>
    </xf>
    <xf numFmtId="0" fontId="39" fillId="7" borderId="25" xfId="0" applyFont="1" applyFill="1" applyBorder="1" applyAlignment="1">
      <alignment horizontal="center" vertical="center" wrapText="1"/>
    </xf>
    <xf numFmtId="0" fontId="39" fillId="7" borderId="24" xfId="0" applyFont="1" applyFill="1" applyBorder="1" applyAlignment="1">
      <alignment horizontal="center" vertical="center" wrapText="1"/>
    </xf>
    <xf numFmtId="0" fontId="38" fillId="0" borderId="19" xfId="0" applyFont="1" applyBorder="1" applyAlignment="1">
      <alignment horizontal="justify" vertical="center" wrapText="1"/>
    </xf>
    <xf numFmtId="0" fontId="38" fillId="0" borderId="21" xfId="0" applyFont="1" applyBorder="1" applyAlignment="1">
      <alignment horizontal="justify" vertical="center" wrapText="1"/>
    </xf>
    <xf numFmtId="0" fontId="39" fillId="8" borderId="25" xfId="0" applyFont="1" applyFill="1" applyBorder="1" applyAlignment="1">
      <alignment horizontal="center" vertical="center" wrapText="1"/>
    </xf>
    <xf numFmtId="0" fontId="39" fillId="8" borderId="24" xfId="0" applyFont="1" applyFill="1" applyBorder="1" applyAlignment="1">
      <alignment horizontal="center" vertical="center" wrapText="1"/>
    </xf>
    <xf numFmtId="0" fontId="38" fillId="7" borderId="25" xfId="0" applyFont="1" applyFill="1" applyBorder="1" applyAlignment="1">
      <alignment vertical="top" wrapText="1"/>
    </xf>
    <xf numFmtId="0" fontId="38" fillId="7" borderId="24" xfId="0" applyFont="1" applyFill="1" applyBorder="1" applyAlignment="1">
      <alignment vertical="top" wrapText="1"/>
    </xf>
    <xf numFmtId="0" fontId="13" fillId="2" borderId="0" xfId="0" applyFont="1" applyFill="1" applyBorder="1" applyAlignment="1">
      <alignment horizontal="center" vertical="center" wrapText="1"/>
    </xf>
    <xf numFmtId="0" fontId="14" fillId="2" borderId="14" xfId="0" applyFont="1" applyFill="1" applyBorder="1" applyAlignment="1">
      <alignment horizontal="center" vertical="center"/>
    </xf>
    <xf numFmtId="0" fontId="14" fillId="2" borderId="14" xfId="0" applyFont="1" applyFill="1" applyBorder="1" applyAlignment="1">
      <alignment horizontal="justify" vertical="center" wrapText="1"/>
    </xf>
    <xf numFmtId="0" fontId="13" fillId="2" borderId="0" xfId="0" applyFont="1" applyFill="1" applyBorder="1" applyAlignment="1">
      <alignment horizontal="center" vertical="center"/>
    </xf>
    <xf numFmtId="0" fontId="14" fillId="2" borderId="14"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14" fillId="2" borderId="14" xfId="1" applyFont="1" applyFill="1" applyBorder="1" applyAlignment="1">
      <alignment horizontal="center" vertical="center" wrapText="1"/>
    </xf>
    <xf numFmtId="14" fontId="14" fillId="2" borderId="14" xfId="1" applyNumberFormat="1" applyFont="1" applyFill="1" applyBorder="1" applyAlignment="1">
      <alignment horizontal="center" vertical="center" wrapText="1"/>
    </xf>
    <xf numFmtId="0" fontId="18" fillId="0" borderId="0" xfId="3" applyFont="1" applyAlignment="1" applyProtection="1">
      <alignment horizontal="center"/>
      <protection locked="0"/>
    </xf>
    <xf numFmtId="0" fontId="24" fillId="0" borderId="3" xfId="6" applyFont="1" applyBorder="1" applyAlignment="1" applyProtection="1">
      <alignment horizontal="left" vertical="top" wrapText="1"/>
      <protection locked="0"/>
    </xf>
    <xf numFmtId="0" fontId="24" fillId="0" borderId="4" xfId="6" applyFont="1" applyBorder="1" applyAlignment="1" applyProtection="1">
      <alignment horizontal="left" vertical="top"/>
      <protection locked="0"/>
    </xf>
    <xf numFmtId="0" fontId="24" fillId="0" borderId="5" xfId="6" applyFont="1" applyBorder="1" applyAlignment="1" applyProtection="1">
      <alignment horizontal="left" vertical="top"/>
      <protection locked="0"/>
    </xf>
    <xf numFmtId="0" fontId="24" fillId="0" borderId="6" xfId="6" applyFont="1" applyBorder="1" applyAlignment="1" applyProtection="1">
      <alignment horizontal="left" vertical="top"/>
      <protection locked="0"/>
    </xf>
    <xf numFmtId="0" fontId="24" fillId="0" borderId="0" xfId="6" applyFont="1" applyBorder="1" applyAlignment="1" applyProtection="1">
      <alignment horizontal="left" vertical="top"/>
      <protection locked="0"/>
    </xf>
    <xf numFmtId="0" fontId="24" fillId="0" borderId="7" xfId="6" applyFont="1" applyBorder="1" applyAlignment="1" applyProtection="1">
      <alignment horizontal="left" vertical="top"/>
      <protection locked="0"/>
    </xf>
    <xf numFmtId="0" fontId="24" fillId="0" borderId="8" xfId="6" applyFont="1" applyBorder="1" applyAlignment="1" applyProtection="1">
      <alignment horizontal="left" vertical="top"/>
      <protection locked="0"/>
    </xf>
    <xf numFmtId="0" fontId="24" fillId="0" borderId="9" xfId="6" applyFont="1" applyBorder="1" applyAlignment="1" applyProtection="1">
      <alignment horizontal="left" vertical="top"/>
      <protection locked="0"/>
    </xf>
    <xf numFmtId="0" fontId="24" fillId="0" borderId="10" xfId="6" applyFont="1" applyBorder="1" applyAlignment="1" applyProtection="1">
      <alignment horizontal="left" vertical="top"/>
      <protection locked="0"/>
    </xf>
    <xf numFmtId="0" fontId="10" fillId="2" borderId="19" xfId="11" applyFont="1" applyFill="1" applyBorder="1" applyAlignment="1">
      <alignment horizontal="left" vertical="center" wrapText="1"/>
    </xf>
    <xf numFmtId="0" fontId="10" fillId="2" borderId="20" xfId="11" applyFont="1" applyFill="1" applyBorder="1" applyAlignment="1">
      <alignment horizontal="left" vertical="center" wrapText="1"/>
    </xf>
    <xf numFmtId="0" fontId="10" fillId="2" borderId="21" xfId="11" applyFont="1" applyFill="1" applyBorder="1" applyAlignment="1">
      <alignment horizontal="left" vertical="center" wrapText="1"/>
    </xf>
    <xf numFmtId="0" fontId="10" fillId="2" borderId="0" xfId="11" applyFont="1" applyFill="1" applyAlignment="1">
      <alignment horizontal="center" vertical="center"/>
    </xf>
    <xf numFmtId="0" fontId="10" fillId="2" borderId="32" xfId="11" applyFont="1" applyFill="1" applyBorder="1" applyAlignment="1">
      <alignment horizontal="center" vertical="center"/>
    </xf>
    <xf numFmtId="0" fontId="9" fillId="2" borderId="17" xfId="11" applyFont="1" applyFill="1" applyBorder="1" applyAlignment="1">
      <alignment horizontal="left" vertical="center" wrapText="1"/>
    </xf>
    <xf numFmtId="0" fontId="9" fillId="2" borderId="22" xfId="11" applyFont="1" applyFill="1" applyBorder="1" applyAlignment="1">
      <alignment horizontal="left" vertical="center"/>
    </xf>
    <xf numFmtId="0" fontId="9" fillId="2" borderId="36" xfId="11" applyFont="1" applyFill="1" applyBorder="1" applyAlignment="1">
      <alignment horizontal="left" vertical="center"/>
    </xf>
    <xf numFmtId="0" fontId="9" fillId="5" borderId="14" xfId="11" applyFill="1" applyBorder="1" applyAlignment="1">
      <alignment horizontal="left" vertical="center" wrapText="1"/>
    </xf>
    <xf numFmtId="0" fontId="9" fillId="5" borderId="15" xfId="11" applyFill="1" applyBorder="1" applyAlignment="1">
      <alignment horizontal="left" vertical="center" wrapText="1"/>
    </xf>
    <xf numFmtId="0" fontId="9" fillId="0" borderId="17" xfId="11" applyFill="1" applyBorder="1" applyAlignment="1">
      <alignment horizontal="left" vertical="center" wrapText="1"/>
    </xf>
    <xf numFmtId="0" fontId="9" fillId="0" borderId="22" xfId="11" applyFill="1" applyBorder="1" applyAlignment="1">
      <alignment horizontal="left" vertical="center"/>
    </xf>
    <xf numFmtId="0" fontId="9" fillId="0" borderId="36" xfId="11" applyFill="1" applyBorder="1" applyAlignment="1">
      <alignment horizontal="left" vertical="center"/>
    </xf>
    <xf numFmtId="0" fontId="9" fillId="2" borderId="22" xfId="11" applyFill="1" applyBorder="1" applyAlignment="1">
      <alignment horizontal="left" vertical="center"/>
    </xf>
    <xf numFmtId="0" fontId="9" fillId="2" borderId="36" xfId="11" applyFill="1" applyBorder="1" applyAlignment="1">
      <alignment horizontal="left" vertical="center"/>
    </xf>
    <xf numFmtId="0" fontId="10" fillId="2" borderId="37" xfId="11" applyFont="1" applyFill="1" applyBorder="1" applyAlignment="1">
      <alignment horizontal="center" vertical="center" wrapText="1"/>
    </xf>
    <xf numFmtId="0" fontId="10" fillId="2" borderId="13" xfId="11" applyFont="1" applyFill="1" applyBorder="1" applyAlignment="1">
      <alignment horizontal="center" vertical="center" wrapText="1"/>
    </xf>
    <xf numFmtId="0" fontId="9" fillId="5" borderId="17" xfId="11" applyFont="1" applyFill="1" applyBorder="1" applyAlignment="1">
      <alignment horizontal="left" vertical="center" wrapText="1"/>
    </xf>
    <xf numFmtId="0" fontId="9" fillId="5" borderId="22" xfId="11" applyFont="1" applyFill="1" applyBorder="1" applyAlignment="1">
      <alignment horizontal="left" vertical="center" wrapText="1"/>
    </xf>
    <xf numFmtId="0" fontId="9" fillId="5" borderId="36" xfId="11" applyFont="1" applyFill="1" applyBorder="1" applyAlignment="1">
      <alignment horizontal="left" vertical="center" wrapText="1"/>
    </xf>
  </cellXfs>
  <cellStyles count="14">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xfId="13" builtinId="5"/>
    <cellStyle name="Porcentaje 2" xfId="10"/>
    <cellStyle name="Project Headers" xfId="8"/>
    <cellStyle name="Título 1 2" xfId="3"/>
  </cellStyles>
  <dxfs count="1">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parte'!$G$7</c:f>
              <c:strCache>
                <c:ptCount val="1"/>
                <c:pt idx="0">
                  <c:v>Fecha de inicio</c:v>
                </c:pt>
              </c:strCache>
            </c:strRef>
          </c:tx>
          <c:spPr>
            <a:noFill/>
          </c:spPr>
          <c:invertIfNegative val="0"/>
          <c:val>
            <c:numRef>
              <c:f>'II parte'!$G$9:$G$33</c:f>
              <c:numCache>
                <c:formatCode>m/d/yyyy</c:formatCode>
                <c:ptCount val="25"/>
                <c:pt idx="0">
                  <c:v>42394</c:v>
                </c:pt>
                <c:pt idx="1">
                  <c:v>42394</c:v>
                </c:pt>
                <c:pt idx="2">
                  <c:v>42394</c:v>
                </c:pt>
                <c:pt idx="3">
                  <c:v>42394</c:v>
                </c:pt>
                <c:pt idx="4">
                  <c:v>42394</c:v>
                </c:pt>
                <c:pt idx="5">
                  <c:v>42394</c:v>
                </c:pt>
                <c:pt idx="6">
                  <c:v>42394</c:v>
                </c:pt>
                <c:pt idx="7">
                  <c:v>42394</c:v>
                </c:pt>
                <c:pt idx="8">
                  <c:v>42395</c:v>
                </c:pt>
                <c:pt idx="9">
                  <c:v>42396</c:v>
                </c:pt>
                <c:pt idx="10">
                  <c:v>42396</c:v>
                </c:pt>
                <c:pt idx="11">
                  <c:v>42397</c:v>
                </c:pt>
                <c:pt idx="12">
                  <c:v>42396</c:v>
                </c:pt>
                <c:pt idx="13">
                  <c:v>42401</c:v>
                </c:pt>
                <c:pt idx="14">
                  <c:v>42402</c:v>
                </c:pt>
                <c:pt idx="15">
                  <c:v>42402</c:v>
                </c:pt>
                <c:pt idx="16">
                  <c:v>42404</c:v>
                </c:pt>
                <c:pt idx="17">
                  <c:v>42404</c:v>
                </c:pt>
                <c:pt idx="18">
                  <c:v>42405</c:v>
                </c:pt>
                <c:pt idx="19">
                  <c:v>42408</c:v>
                </c:pt>
                <c:pt idx="20">
                  <c:v>42457</c:v>
                </c:pt>
                <c:pt idx="21">
                  <c:v>42460</c:v>
                </c:pt>
                <c:pt idx="22">
                  <c:v>42472</c:v>
                </c:pt>
                <c:pt idx="23">
                  <c:v>42828</c:v>
                </c:pt>
                <c:pt idx="24">
                  <c:v>42828</c:v>
                </c:pt>
              </c:numCache>
            </c:numRef>
          </c:val>
        </c:ser>
        <c:ser>
          <c:idx val="1"/>
          <c:order val="1"/>
          <c:tx>
            <c:strRef>
              <c:f>'II parte'!$I$7</c:f>
              <c:strCache>
                <c:ptCount val="1"/>
                <c:pt idx="0">
                  <c:v>DURACIÓN</c:v>
                </c:pt>
              </c:strCache>
            </c:strRef>
          </c:tx>
          <c:invertIfNegative val="0"/>
          <c:val>
            <c:numRef>
              <c:f>'II parte'!$I$9:$I$33</c:f>
              <c:numCache>
                <c:formatCode>0.0</c:formatCode>
                <c:ptCount val="25"/>
                <c:pt idx="0">
                  <c:v>697</c:v>
                </c:pt>
                <c:pt idx="1">
                  <c:v>1</c:v>
                </c:pt>
                <c:pt idx="2">
                  <c:v>0</c:v>
                </c:pt>
                <c:pt idx="3">
                  <c:v>0</c:v>
                </c:pt>
                <c:pt idx="4">
                  <c:v>0</c:v>
                </c:pt>
                <c:pt idx="5">
                  <c:v>0</c:v>
                </c:pt>
                <c:pt idx="6">
                  <c:v>1</c:v>
                </c:pt>
                <c:pt idx="7">
                  <c:v>1</c:v>
                </c:pt>
                <c:pt idx="8">
                  <c:v>0</c:v>
                </c:pt>
                <c:pt idx="9">
                  <c:v>7</c:v>
                </c:pt>
                <c:pt idx="10">
                  <c:v>0</c:v>
                </c:pt>
                <c:pt idx="11">
                  <c:v>0</c:v>
                </c:pt>
                <c:pt idx="12">
                  <c:v>2</c:v>
                </c:pt>
                <c:pt idx="13">
                  <c:v>0</c:v>
                </c:pt>
                <c:pt idx="14">
                  <c:v>0</c:v>
                </c:pt>
                <c:pt idx="15">
                  <c:v>1</c:v>
                </c:pt>
                <c:pt idx="16">
                  <c:v>92</c:v>
                </c:pt>
                <c:pt idx="17">
                  <c:v>1</c:v>
                </c:pt>
                <c:pt idx="18">
                  <c:v>0</c:v>
                </c:pt>
                <c:pt idx="19">
                  <c:v>4</c:v>
                </c:pt>
                <c:pt idx="20">
                  <c:v>2</c:v>
                </c:pt>
                <c:pt idx="21">
                  <c:v>8</c:v>
                </c:pt>
                <c:pt idx="22">
                  <c:v>24</c:v>
                </c:pt>
                <c:pt idx="23">
                  <c:v>263</c:v>
                </c:pt>
                <c:pt idx="24">
                  <c:v>150</c:v>
                </c:pt>
              </c:numCache>
            </c:numRef>
          </c:val>
        </c:ser>
        <c:dLbls>
          <c:showLegendKey val="0"/>
          <c:showVal val="0"/>
          <c:showCatName val="0"/>
          <c:showSerName val="0"/>
          <c:showPercent val="0"/>
          <c:showBubbleSize val="0"/>
        </c:dLbls>
        <c:gapWidth val="51"/>
        <c:overlap val="100"/>
        <c:axId val="340292912"/>
        <c:axId val="340292128"/>
      </c:barChart>
      <c:catAx>
        <c:axId val="340292912"/>
        <c:scaling>
          <c:orientation val="maxMin"/>
        </c:scaling>
        <c:delete val="0"/>
        <c:axPos val="l"/>
        <c:majorTickMark val="out"/>
        <c:minorTickMark val="none"/>
        <c:tickLblPos val="nextTo"/>
        <c:crossAx val="340292128"/>
        <c:crosses val="autoZero"/>
        <c:auto val="1"/>
        <c:lblAlgn val="ctr"/>
        <c:lblOffset val="100"/>
        <c:noMultiLvlLbl val="0"/>
      </c:catAx>
      <c:valAx>
        <c:axId val="340292128"/>
        <c:scaling>
          <c:orientation val="minMax"/>
          <c:max val="42850"/>
          <c:min val="42394"/>
        </c:scaling>
        <c:delete val="0"/>
        <c:axPos val="t"/>
        <c:majorGridlines/>
        <c:numFmt formatCode="dd/mm" sourceLinked="0"/>
        <c:majorTickMark val="out"/>
        <c:minorTickMark val="none"/>
        <c:tickLblPos val="nextTo"/>
        <c:crossAx val="340292912"/>
        <c:crosses val="autoZero"/>
        <c:crossBetween val="between"/>
        <c:majorUnit val="20"/>
        <c:minorUnit val="4"/>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190500</xdr:colOff>
      <xdr:row>6</xdr:row>
      <xdr:rowOff>296333</xdr:rowOff>
    </xdr:from>
    <xdr:to>
      <xdr:col>36</xdr:col>
      <xdr:colOff>10583</xdr:colOff>
      <xdr:row>41</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vega@sugef.fi.c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
  <sheetViews>
    <sheetView zoomScale="130" zoomScaleNormal="130" workbookViewId="0">
      <selection activeCell="C6" sqref="C6"/>
    </sheetView>
  </sheetViews>
  <sheetFormatPr baseColWidth="10" defaultColWidth="11.42578125" defaultRowHeight="12.75" x14ac:dyDescent="0.2"/>
  <cols>
    <col min="1" max="1" width="11.42578125" style="68"/>
    <col min="2" max="2" width="50.7109375" style="68" customWidth="1"/>
    <col min="3" max="3" width="100.7109375" style="68" customWidth="1"/>
    <col min="4" max="16384" width="11.42578125" style="68"/>
  </cols>
  <sheetData>
    <row r="1" spans="2:5" ht="13.5" thickBot="1" x14ac:dyDescent="0.25"/>
    <row r="2" spans="2:5" ht="33" customHeight="1" thickBot="1" x14ac:dyDescent="0.25">
      <c r="B2" s="124" t="s">
        <v>64</v>
      </c>
      <c r="C2" s="125"/>
    </row>
    <row r="3" spans="2:5" ht="84.6" customHeight="1" thickBot="1" x14ac:dyDescent="0.25">
      <c r="B3" s="70" t="s">
        <v>63</v>
      </c>
      <c r="C3" s="75" t="s">
        <v>84</v>
      </c>
      <c r="E3" s="81"/>
    </row>
    <row r="4" spans="2:5" ht="15.75" thickBot="1" x14ac:dyDescent="0.25">
      <c r="B4" s="70" t="s">
        <v>62</v>
      </c>
      <c r="C4" s="75" t="s">
        <v>74</v>
      </c>
    </row>
    <row r="5" spans="2:5" ht="15.75" thickBot="1" x14ac:dyDescent="0.25">
      <c r="B5" s="70" t="s">
        <v>61</v>
      </c>
      <c r="C5" s="75" t="s">
        <v>85</v>
      </c>
    </row>
    <row r="6" spans="2:5" ht="60.75" thickBot="1" x14ac:dyDescent="0.25">
      <c r="B6" s="70" t="s">
        <v>60</v>
      </c>
      <c r="C6" s="75" t="s">
        <v>88</v>
      </c>
    </row>
    <row r="7" spans="2:5" ht="43.5" thickBot="1" x14ac:dyDescent="0.25">
      <c r="B7" s="79" t="s">
        <v>59</v>
      </c>
      <c r="C7" s="78" t="s">
        <v>73</v>
      </c>
    </row>
    <row r="8" spans="2:5" ht="15.75" thickBot="1" x14ac:dyDescent="0.25">
      <c r="B8" s="77" t="s">
        <v>58</v>
      </c>
      <c r="C8" s="76" t="s">
        <v>57</v>
      </c>
    </row>
    <row r="9" spans="2:5" ht="86.25" thickBot="1" x14ac:dyDescent="0.25">
      <c r="B9" s="74" t="s">
        <v>89</v>
      </c>
      <c r="C9" s="72" t="s">
        <v>90</v>
      </c>
    </row>
    <row r="10" spans="2:5" ht="30.75" thickBot="1" x14ac:dyDescent="0.25">
      <c r="B10" s="74" t="s">
        <v>75</v>
      </c>
      <c r="C10" s="72" t="s">
        <v>72</v>
      </c>
    </row>
    <row r="11" spans="2:5" ht="57.75" thickBot="1" x14ac:dyDescent="0.25">
      <c r="B11" s="73" t="s">
        <v>71</v>
      </c>
      <c r="C11" s="72" t="s">
        <v>91</v>
      </c>
    </row>
    <row r="12" spans="2:5" ht="57.75" thickBot="1" x14ac:dyDescent="0.25">
      <c r="B12" s="73" t="s">
        <v>70</v>
      </c>
      <c r="C12" s="72" t="s">
        <v>91</v>
      </c>
    </row>
    <row r="13" spans="2:5" ht="43.5" thickBot="1" x14ac:dyDescent="0.25">
      <c r="B13" s="73" t="s">
        <v>69</v>
      </c>
      <c r="C13" s="72" t="s">
        <v>91</v>
      </c>
    </row>
    <row r="14" spans="2:5" ht="57.75" thickBot="1" x14ac:dyDescent="0.25">
      <c r="B14" s="80" t="s">
        <v>68</v>
      </c>
      <c r="C14" s="72" t="s">
        <v>91</v>
      </c>
    </row>
    <row r="15" spans="2:5" ht="100.5" thickBot="1" x14ac:dyDescent="0.25">
      <c r="B15" s="73" t="s">
        <v>86</v>
      </c>
      <c r="C15" s="72" t="s">
        <v>91</v>
      </c>
    </row>
    <row r="16" spans="2:5" ht="29.25" thickBot="1" x14ac:dyDescent="0.25">
      <c r="B16" s="73" t="s">
        <v>67</v>
      </c>
      <c r="C16" s="72" t="s">
        <v>91</v>
      </c>
    </row>
    <row r="17" spans="2:3" ht="72" thickBot="1" x14ac:dyDescent="0.25">
      <c r="B17" s="73" t="s">
        <v>66</v>
      </c>
      <c r="C17" s="72" t="s">
        <v>91</v>
      </c>
    </row>
    <row r="18" spans="2:3" ht="62.25" customHeight="1" thickBot="1" x14ac:dyDescent="0.25">
      <c r="B18" s="126" t="s">
        <v>56</v>
      </c>
      <c r="C18" s="127"/>
    </row>
    <row r="19" spans="2:3" ht="15.75" thickBot="1" x14ac:dyDescent="0.25">
      <c r="B19" s="70" t="s">
        <v>55</v>
      </c>
      <c r="C19" s="69" t="s">
        <v>76</v>
      </c>
    </row>
    <row r="20" spans="2:3" ht="15.75" thickBot="1" x14ac:dyDescent="0.25">
      <c r="B20" s="70" t="s">
        <v>54</v>
      </c>
      <c r="C20" s="69" t="s">
        <v>77</v>
      </c>
    </row>
    <row r="21" spans="2:3" ht="20.25" customHeight="1" thickBot="1" x14ac:dyDescent="0.25">
      <c r="B21" s="70" t="s">
        <v>53</v>
      </c>
      <c r="C21" s="69" t="s">
        <v>78</v>
      </c>
    </row>
    <row r="22" spans="2:3" ht="35.25" customHeight="1" thickBot="1" x14ac:dyDescent="0.25">
      <c r="B22" s="70" t="s">
        <v>52</v>
      </c>
      <c r="C22" s="69" t="s">
        <v>79</v>
      </c>
    </row>
    <row r="23" spans="2:3" ht="15.75" thickBot="1" x14ac:dyDescent="0.25">
      <c r="B23" s="128" t="s">
        <v>51</v>
      </c>
      <c r="C23" s="129"/>
    </row>
    <row r="24" spans="2:3" ht="15.75" thickBot="1" x14ac:dyDescent="0.25">
      <c r="B24" s="70" t="s">
        <v>50</v>
      </c>
      <c r="C24" s="69" t="s">
        <v>80</v>
      </c>
    </row>
    <row r="25" spans="2:3" ht="15.75" thickBot="1" x14ac:dyDescent="0.25">
      <c r="B25" s="70" t="s">
        <v>49</v>
      </c>
      <c r="C25" s="69" t="s">
        <v>81</v>
      </c>
    </row>
    <row r="26" spans="2:3" ht="15.75" thickBot="1" x14ac:dyDescent="0.25">
      <c r="B26" s="70" t="s">
        <v>48</v>
      </c>
      <c r="C26" s="71" t="s">
        <v>47</v>
      </c>
    </row>
    <row r="27" spans="2:3" ht="15.75" thickBot="1" x14ac:dyDescent="0.25">
      <c r="B27" s="70" t="s">
        <v>46</v>
      </c>
      <c r="C27" s="69" t="s">
        <v>82</v>
      </c>
    </row>
    <row r="28" spans="2:3" ht="31.5" customHeight="1" thickBot="1" x14ac:dyDescent="0.25">
      <c r="B28" s="70" t="s">
        <v>45</v>
      </c>
      <c r="C28" s="69" t="s">
        <v>83</v>
      </c>
    </row>
    <row r="29" spans="2:3" ht="63" customHeight="1" thickBot="1" x14ac:dyDescent="0.25">
      <c r="B29" s="130" t="s">
        <v>65</v>
      </c>
      <c r="C29" s="131"/>
    </row>
  </sheetData>
  <mergeCells count="4">
    <mergeCell ref="B2:C2"/>
    <mergeCell ref="B18:C18"/>
    <mergeCell ref="B23:C23"/>
    <mergeCell ref="B29:C29"/>
  </mergeCells>
  <hyperlinks>
    <hyperlink ref="C26"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2" zoomScale="140" zoomScaleNormal="140" workbookViewId="0">
      <selection activeCell="B28" sqref="B28:J29"/>
    </sheetView>
  </sheetViews>
  <sheetFormatPr baseColWidth="10" defaultColWidth="0" defaultRowHeight="12.75" zeroHeight="1" x14ac:dyDescent="0.2"/>
  <cols>
    <col min="1" max="1" width="3" style="9" customWidth="1"/>
    <col min="2" max="3" width="11.42578125" style="9" customWidth="1"/>
    <col min="4" max="4" width="12.140625" style="9" bestFit="1" customWidth="1"/>
    <col min="5" max="5" width="10.42578125" style="9" bestFit="1" customWidth="1"/>
    <col min="6" max="6" width="9.140625" style="9" customWidth="1"/>
    <col min="7" max="10" width="11.42578125" style="9" customWidth="1"/>
    <col min="11" max="11" width="3.85546875" style="9" customWidth="1"/>
    <col min="12" max="12" width="0" style="9" hidden="1" customWidth="1"/>
    <col min="13" max="16384" width="11.5703125" style="9" hidden="1"/>
  </cols>
  <sheetData>
    <row r="1" spans="2:12" x14ac:dyDescent="0.2"/>
    <row r="2" spans="2:12" ht="25.5" customHeight="1" x14ac:dyDescent="0.2">
      <c r="B2" s="133" t="s">
        <v>0</v>
      </c>
      <c r="C2" s="133"/>
      <c r="D2" s="133"/>
      <c r="E2" s="133"/>
      <c r="F2" s="133"/>
      <c r="G2" s="133"/>
      <c r="H2" s="133"/>
      <c r="I2" s="133"/>
      <c r="J2" s="133"/>
    </row>
    <row r="3" spans="2:12" x14ac:dyDescent="0.2">
      <c r="B3" s="135"/>
      <c r="C3" s="135"/>
      <c r="D3" s="135"/>
      <c r="E3" s="135"/>
      <c r="F3" s="135"/>
      <c r="G3" s="135"/>
      <c r="H3" s="135"/>
      <c r="I3" s="135"/>
      <c r="J3" s="135"/>
    </row>
    <row r="4" spans="2:12" ht="50.1" customHeight="1" x14ac:dyDescent="0.2">
      <c r="B4" s="134" t="s">
        <v>94</v>
      </c>
      <c r="C4" s="134"/>
      <c r="D4" s="134"/>
      <c r="E4" s="134"/>
      <c r="F4" s="134"/>
      <c r="G4" s="134"/>
      <c r="H4" s="134"/>
      <c r="I4" s="134"/>
      <c r="J4" s="134"/>
    </row>
    <row r="5" spans="2:12" ht="50.1" customHeight="1" x14ac:dyDescent="0.2">
      <c r="B5" s="134"/>
      <c r="C5" s="134"/>
      <c r="D5" s="134"/>
      <c r="E5" s="134"/>
      <c r="F5" s="134"/>
      <c r="G5" s="134"/>
      <c r="H5" s="134"/>
      <c r="I5" s="134"/>
      <c r="J5" s="134"/>
    </row>
    <row r="6" spans="2:12" x14ac:dyDescent="0.2">
      <c r="B6" s="132"/>
      <c r="C6" s="132"/>
      <c r="D6" s="132"/>
      <c r="E6" s="132"/>
      <c r="F6" s="132"/>
      <c r="G6" s="132"/>
      <c r="H6" s="132"/>
      <c r="I6" s="132"/>
      <c r="J6" s="132"/>
    </row>
    <row r="7" spans="2:12" ht="19.899999999999999" customHeight="1" x14ac:dyDescent="0.2">
      <c r="B7" s="134" t="s">
        <v>112</v>
      </c>
      <c r="C7" s="134"/>
      <c r="D7" s="134"/>
      <c r="E7" s="134"/>
      <c r="F7" s="134"/>
      <c r="G7" s="134"/>
      <c r="H7" s="134"/>
      <c r="I7" s="134"/>
      <c r="J7" s="134"/>
    </row>
    <row r="8" spans="2:12" ht="19.899999999999999" customHeight="1" x14ac:dyDescent="0.2">
      <c r="B8" s="134"/>
      <c r="C8" s="134"/>
      <c r="D8" s="134"/>
      <c r="E8" s="134"/>
      <c r="F8" s="134"/>
      <c r="G8" s="134"/>
      <c r="H8" s="134"/>
      <c r="I8" s="134"/>
      <c r="J8" s="134"/>
    </row>
    <row r="9" spans="2:12" ht="19.899999999999999" customHeight="1" x14ac:dyDescent="0.2">
      <c r="B9" s="134"/>
      <c r="C9" s="134"/>
      <c r="D9" s="134"/>
      <c r="E9" s="134"/>
      <c r="F9" s="134"/>
      <c r="G9" s="134"/>
      <c r="H9" s="134"/>
      <c r="I9" s="134"/>
      <c r="J9" s="134"/>
      <c r="L9" s="10"/>
    </row>
    <row r="10" spans="2:12" ht="19.899999999999999" customHeight="1" x14ac:dyDescent="0.2">
      <c r="B10" s="134"/>
      <c r="C10" s="134"/>
      <c r="D10" s="134"/>
      <c r="E10" s="134"/>
      <c r="F10" s="134"/>
      <c r="G10" s="134"/>
      <c r="H10" s="134"/>
      <c r="I10" s="134"/>
      <c r="J10" s="134"/>
    </row>
    <row r="11" spans="2:12" x14ac:dyDescent="0.2">
      <c r="B11" s="132"/>
      <c r="C11" s="132"/>
      <c r="D11" s="132"/>
      <c r="E11" s="132"/>
      <c r="F11" s="132"/>
      <c r="G11" s="132"/>
      <c r="H11" s="132"/>
      <c r="I11" s="132"/>
      <c r="J11" s="132"/>
    </row>
    <row r="12" spans="2:12" ht="12.75" customHeight="1" x14ac:dyDescent="0.2">
      <c r="B12" s="136" t="s">
        <v>95</v>
      </c>
      <c r="C12" s="136"/>
      <c r="D12" s="136"/>
      <c r="E12" s="136"/>
      <c r="F12" s="136"/>
      <c r="G12" s="136"/>
      <c r="H12" s="136"/>
      <c r="I12" s="136"/>
      <c r="J12" s="136"/>
    </row>
    <row r="13" spans="2:12" ht="112.5" customHeight="1" x14ac:dyDescent="0.2">
      <c r="B13" s="136"/>
      <c r="C13" s="136"/>
      <c r="D13" s="136"/>
      <c r="E13" s="136"/>
      <c r="F13" s="136"/>
      <c r="G13" s="136"/>
      <c r="H13" s="136"/>
      <c r="I13" s="136"/>
      <c r="J13" s="136"/>
      <c r="L13" s="11"/>
    </row>
    <row r="14" spans="2:12" x14ac:dyDescent="0.2">
      <c r="B14" s="132"/>
      <c r="C14" s="132"/>
      <c r="D14" s="132"/>
      <c r="E14" s="132"/>
      <c r="F14" s="132"/>
      <c r="G14" s="132"/>
      <c r="H14" s="132"/>
      <c r="I14" s="132"/>
      <c r="J14" s="132"/>
    </row>
    <row r="15" spans="2:12" ht="13.5" customHeight="1" x14ac:dyDescent="0.2">
      <c r="B15" s="136" t="s">
        <v>18</v>
      </c>
      <c r="C15" s="136"/>
      <c r="D15" s="136"/>
      <c r="E15" s="136"/>
      <c r="F15" s="132"/>
      <c r="G15" s="143" t="s">
        <v>1</v>
      </c>
      <c r="H15" s="144"/>
      <c r="I15" s="144"/>
      <c r="J15" s="145"/>
    </row>
    <row r="16" spans="2:12" ht="65.099999999999994" customHeight="1" x14ac:dyDescent="0.2">
      <c r="B16" s="146" t="s">
        <v>6</v>
      </c>
      <c r="C16" s="146"/>
      <c r="D16" s="66" t="s">
        <v>7</v>
      </c>
      <c r="E16" s="12" t="s">
        <v>8</v>
      </c>
      <c r="F16" s="132"/>
      <c r="G16" s="137" t="s">
        <v>113</v>
      </c>
      <c r="H16" s="138"/>
      <c r="I16" s="138"/>
      <c r="J16" s="139"/>
      <c r="L16" s="13"/>
    </row>
    <row r="17" spans="2:12" ht="65.099999999999994" customHeight="1" x14ac:dyDescent="0.2">
      <c r="B17" s="147">
        <f>+'II parte'!G9</f>
        <v>42394</v>
      </c>
      <c r="C17" s="147"/>
      <c r="D17" s="67">
        <f>+'II parte'!H41</f>
        <v>43091</v>
      </c>
      <c r="E17" s="14">
        <f>+D17-B17</f>
        <v>697</v>
      </c>
      <c r="F17" s="132"/>
      <c r="G17" s="140"/>
      <c r="H17" s="141"/>
      <c r="I17" s="141"/>
      <c r="J17" s="142"/>
      <c r="L17" s="13"/>
    </row>
    <row r="18" spans="2:12" x14ac:dyDescent="0.2">
      <c r="B18" s="132"/>
      <c r="C18" s="132"/>
      <c r="D18" s="132"/>
      <c r="E18" s="132"/>
      <c r="F18" s="132"/>
      <c r="G18" s="132"/>
      <c r="H18" s="132"/>
      <c r="I18" s="132"/>
      <c r="J18" s="132"/>
    </row>
    <row r="19" spans="2:12" x14ac:dyDescent="0.2">
      <c r="B19" s="137" t="s">
        <v>92</v>
      </c>
      <c r="C19" s="138"/>
      <c r="D19" s="138"/>
      <c r="E19" s="138"/>
      <c r="F19" s="138"/>
      <c r="G19" s="138"/>
      <c r="H19" s="138"/>
      <c r="I19" s="138"/>
      <c r="J19" s="139"/>
    </row>
    <row r="20" spans="2:12" ht="18" x14ac:dyDescent="0.2">
      <c r="B20" s="140"/>
      <c r="C20" s="141"/>
      <c r="D20" s="141"/>
      <c r="E20" s="141"/>
      <c r="F20" s="141"/>
      <c r="G20" s="141"/>
      <c r="H20" s="141"/>
      <c r="I20" s="141"/>
      <c r="J20" s="142"/>
      <c r="L20" s="13"/>
    </row>
    <row r="21" spans="2:12" x14ac:dyDescent="0.2">
      <c r="B21" s="132"/>
      <c r="C21" s="132"/>
      <c r="D21" s="132"/>
      <c r="E21" s="132"/>
      <c r="F21" s="132"/>
      <c r="G21" s="132"/>
      <c r="H21" s="132"/>
      <c r="I21" s="132"/>
      <c r="J21" s="132"/>
    </row>
    <row r="22" spans="2:12" ht="35.1" customHeight="1" x14ac:dyDescent="0.2">
      <c r="B22" s="137" t="s">
        <v>87</v>
      </c>
      <c r="C22" s="138"/>
      <c r="D22" s="138"/>
      <c r="E22" s="138"/>
      <c r="F22" s="138"/>
      <c r="G22" s="138"/>
      <c r="H22" s="138"/>
      <c r="I22" s="138"/>
      <c r="J22" s="139"/>
    </row>
    <row r="23" spans="2:12" ht="35.1" customHeight="1" x14ac:dyDescent="0.2">
      <c r="B23" s="140"/>
      <c r="C23" s="141"/>
      <c r="D23" s="141"/>
      <c r="E23" s="141"/>
      <c r="F23" s="141"/>
      <c r="G23" s="141"/>
      <c r="H23" s="141"/>
      <c r="I23" s="141"/>
      <c r="J23" s="142"/>
      <c r="L23" s="13"/>
    </row>
    <row r="24" spans="2:12" x14ac:dyDescent="0.2">
      <c r="B24" s="132"/>
      <c r="C24" s="132"/>
      <c r="D24" s="132"/>
      <c r="E24" s="132"/>
      <c r="F24" s="132"/>
      <c r="G24" s="132"/>
      <c r="H24" s="132"/>
      <c r="I24" s="132"/>
      <c r="J24" s="132"/>
    </row>
    <row r="25" spans="2:12" ht="18" x14ac:dyDescent="0.2">
      <c r="B25" s="137" t="s">
        <v>96</v>
      </c>
      <c r="C25" s="138"/>
      <c r="D25" s="138"/>
      <c r="E25" s="138"/>
      <c r="F25" s="138"/>
      <c r="G25" s="138"/>
      <c r="H25" s="138"/>
      <c r="I25" s="138"/>
      <c r="J25" s="139"/>
      <c r="L25" s="13"/>
    </row>
    <row r="26" spans="2:12" ht="23.45" customHeight="1" x14ac:dyDescent="0.2">
      <c r="B26" s="140"/>
      <c r="C26" s="141"/>
      <c r="D26" s="141"/>
      <c r="E26" s="141"/>
      <c r="F26" s="141"/>
      <c r="G26" s="141"/>
      <c r="H26" s="141"/>
      <c r="I26" s="141"/>
      <c r="J26" s="142"/>
    </row>
    <row r="27" spans="2:12" x14ac:dyDescent="0.2">
      <c r="B27" s="132"/>
      <c r="C27" s="132"/>
      <c r="D27" s="132"/>
      <c r="E27" s="132"/>
      <c r="F27" s="132"/>
      <c r="G27" s="132"/>
      <c r="H27" s="132"/>
      <c r="I27" s="132"/>
      <c r="J27" s="132"/>
    </row>
    <row r="28" spans="2:12" ht="19.5" customHeight="1" x14ac:dyDescent="0.2">
      <c r="B28" s="137" t="s">
        <v>97</v>
      </c>
      <c r="C28" s="138"/>
      <c r="D28" s="138"/>
      <c r="E28" s="138"/>
      <c r="F28" s="138"/>
      <c r="G28" s="138"/>
      <c r="H28" s="138"/>
      <c r="I28" s="138"/>
      <c r="J28" s="139"/>
    </row>
    <row r="29" spans="2:12" ht="16.5" customHeight="1" x14ac:dyDescent="0.2">
      <c r="B29" s="140"/>
      <c r="C29" s="141"/>
      <c r="D29" s="141"/>
      <c r="E29" s="141"/>
      <c r="F29" s="141"/>
      <c r="G29" s="141"/>
      <c r="H29" s="141"/>
      <c r="I29" s="141"/>
      <c r="J29" s="142"/>
    </row>
    <row r="30" spans="2:12" x14ac:dyDescent="0.2">
      <c r="B30" s="135"/>
      <c r="C30" s="135"/>
      <c r="D30" s="135"/>
      <c r="E30" s="135"/>
      <c r="F30" s="135"/>
      <c r="G30" s="135"/>
      <c r="H30" s="135"/>
      <c r="I30" s="135"/>
      <c r="J30" s="135"/>
    </row>
    <row r="31" spans="2:12" hidden="1" x14ac:dyDescent="0.2"/>
  </sheetData>
  <mergeCells count="23">
    <mergeCell ref="B28:J29"/>
    <mergeCell ref="B30:J30"/>
    <mergeCell ref="B27:J27"/>
    <mergeCell ref="B24:J24"/>
    <mergeCell ref="B25:J26"/>
    <mergeCell ref="B12:J13"/>
    <mergeCell ref="B19:J20"/>
    <mergeCell ref="B22:J23"/>
    <mergeCell ref="B18:J18"/>
    <mergeCell ref="B21:J21"/>
    <mergeCell ref="F15:F17"/>
    <mergeCell ref="B14:J14"/>
    <mergeCell ref="G15:J15"/>
    <mergeCell ref="B16:C16"/>
    <mergeCell ref="G16:J17"/>
    <mergeCell ref="B17:C17"/>
    <mergeCell ref="B15:E15"/>
    <mergeCell ref="B11:J11"/>
    <mergeCell ref="B2:J2"/>
    <mergeCell ref="B4:J5"/>
    <mergeCell ref="B7:J10"/>
    <mergeCell ref="B6:J6"/>
    <mergeCell ref="B3:J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2"/>
  <sheetViews>
    <sheetView showGridLines="0" topLeftCell="B7" zoomScaleNormal="100" workbookViewId="0">
      <selection activeCell="F38" sqref="F38"/>
    </sheetView>
  </sheetViews>
  <sheetFormatPr baseColWidth="10" defaultColWidth="3.140625" defaultRowHeight="16.5" outlineLevelRow="3" x14ac:dyDescent="0.25"/>
  <cols>
    <col min="1" max="2" width="3" style="32" customWidth="1"/>
    <col min="3" max="4" width="3" style="56" customWidth="1"/>
    <col min="5" max="5" width="47.42578125" style="45" customWidth="1"/>
    <col min="6" max="6" width="19.7109375" style="45" customWidth="1"/>
    <col min="7" max="7" width="23.85546875" style="57" customWidth="1"/>
    <col min="8" max="8" width="23.5703125" style="57" customWidth="1"/>
    <col min="9" max="10" width="11.7109375" style="58" customWidth="1"/>
    <col min="11" max="11" width="13.140625" style="33" customWidth="1"/>
    <col min="12" max="12" width="7.140625" style="33" customWidth="1"/>
    <col min="13" max="13" width="13.28515625" style="33" customWidth="1"/>
    <col min="14" max="14" width="36.7109375" style="21" customWidth="1"/>
    <col min="15" max="16384" width="3.140625" style="32"/>
  </cols>
  <sheetData>
    <row r="2" spans="1:15" ht="13.9" customHeight="1" x14ac:dyDescent="0.65">
      <c r="A2" s="148" t="s">
        <v>19</v>
      </c>
      <c r="B2" s="148"/>
      <c r="C2" s="148"/>
      <c r="D2" s="148"/>
      <c r="E2" s="148"/>
      <c r="F2" s="148"/>
      <c r="G2" s="148"/>
      <c r="H2" s="148"/>
      <c r="I2" s="148"/>
      <c r="J2" s="148"/>
      <c r="K2" s="148"/>
      <c r="L2" s="20"/>
      <c r="M2" s="20"/>
      <c r="N2" s="20"/>
    </row>
    <row r="3" spans="1:15" ht="21" customHeight="1" x14ac:dyDescent="0.65">
      <c r="A3" s="148"/>
      <c r="B3" s="148"/>
      <c r="C3" s="148"/>
      <c r="D3" s="148"/>
      <c r="E3" s="148"/>
      <c r="F3" s="148"/>
      <c r="G3" s="148"/>
      <c r="H3" s="148"/>
      <c r="I3" s="148"/>
      <c r="J3" s="148"/>
      <c r="K3" s="148"/>
      <c r="L3" s="20"/>
      <c r="M3" s="20"/>
      <c r="N3" s="20"/>
    </row>
    <row r="4" spans="1:15" ht="18.75" customHeight="1" x14ac:dyDescent="0.65">
      <c r="A4" s="148"/>
      <c r="B4" s="148"/>
      <c r="C4" s="148"/>
      <c r="D4" s="148"/>
      <c r="E4" s="148"/>
      <c r="F4" s="148"/>
      <c r="G4" s="148"/>
      <c r="H4" s="148"/>
      <c r="I4" s="148"/>
      <c r="J4" s="148"/>
      <c r="K4" s="148"/>
      <c r="L4" s="20"/>
      <c r="M4" s="20"/>
      <c r="N4" s="20"/>
    </row>
    <row r="5" spans="1:15" x14ac:dyDescent="0.2">
      <c r="A5" s="148"/>
      <c r="B5" s="148"/>
      <c r="C5" s="148"/>
      <c r="D5" s="148"/>
      <c r="E5" s="148"/>
      <c r="F5" s="148"/>
      <c r="G5" s="148"/>
      <c r="H5" s="148"/>
      <c r="I5" s="148"/>
      <c r="J5" s="148"/>
      <c r="K5" s="148"/>
    </row>
    <row r="6" spans="1:15" ht="14.25" x14ac:dyDescent="0.2">
      <c r="A6" s="22"/>
      <c r="B6" s="22"/>
      <c r="C6" s="59"/>
      <c r="D6" s="59"/>
      <c r="E6" s="41"/>
      <c r="F6" s="41"/>
      <c r="G6" s="42"/>
      <c r="H6" s="42"/>
      <c r="I6" s="40"/>
      <c r="J6" s="40"/>
      <c r="K6" s="15"/>
      <c r="L6" s="15"/>
      <c r="M6" s="15"/>
      <c r="N6" s="16"/>
    </row>
    <row r="7" spans="1:15" s="25" customFormat="1" ht="25.5" customHeight="1" x14ac:dyDescent="0.2">
      <c r="A7" s="23" t="s">
        <v>9</v>
      </c>
      <c r="B7" s="23"/>
      <c r="C7" s="60"/>
      <c r="D7" s="60"/>
      <c r="E7" s="43" t="s">
        <v>20</v>
      </c>
      <c r="F7" s="43" t="s">
        <v>2</v>
      </c>
      <c r="G7" s="44" t="s">
        <v>3</v>
      </c>
      <c r="H7" s="44" t="s">
        <v>5</v>
      </c>
      <c r="I7" s="43" t="s">
        <v>8</v>
      </c>
      <c r="J7" s="43" t="s">
        <v>44</v>
      </c>
      <c r="K7" s="18" t="s">
        <v>4</v>
      </c>
      <c r="L7" s="17"/>
      <c r="M7" s="17"/>
      <c r="N7" s="24"/>
    </row>
    <row r="8" spans="1:15" ht="15.75" customHeight="1" x14ac:dyDescent="0.25">
      <c r="B8" s="19"/>
      <c r="F8" s="46"/>
      <c r="G8" s="47"/>
      <c r="H8" s="47"/>
      <c r="I8" s="48"/>
      <c r="J8" s="48"/>
      <c r="K8" s="109">
        <f>+((K10+K18+K25+K32)/400)*100</f>
        <v>0.88457499999999989</v>
      </c>
      <c r="L8" s="19"/>
      <c r="M8" s="19"/>
      <c r="O8" s="33"/>
    </row>
    <row r="9" spans="1:15" s="38" customFormat="1" ht="18.95" customHeight="1" x14ac:dyDescent="0.25">
      <c r="A9" s="35"/>
      <c r="B9" s="82" t="s">
        <v>37</v>
      </c>
      <c r="C9" s="61"/>
      <c r="D9" s="61"/>
      <c r="E9" s="49"/>
      <c r="F9" s="50"/>
      <c r="G9" s="39">
        <v>42394</v>
      </c>
      <c r="H9" s="39">
        <f>+H41</f>
        <v>43091</v>
      </c>
      <c r="I9" s="51">
        <f>+H9-G9</f>
        <v>697</v>
      </c>
      <c r="J9" s="51">
        <f>+J10+J18+J25+J32</f>
        <v>137</v>
      </c>
      <c r="K9" s="36"/>
      <c r="L9" s="30"/>
      <c r="M9" s="31"/>
      <c r="N9" s="37"/>
    </row>
    <row r="10" spans="1:15" s="88" customFormat="1" ht="56.45" customHeight="1" outlineLevel="1" x14ac:dyDescent="0.2">
      <c r="A10" s="83"/>
      <c r="B10" s="89"/>
      <c r="C10" s="90" t="s">
        <v>25</v>
      </c>
      <c r="D10" s="90"/>
      <c r="E10" s="91"/>
      <c r="F10" s="92" t="s">
        <v>101</v>
      </c>
      <c r="G10" s="93">
        <v>42394</v>
      </c>
      <c r="H10" s="93">
        <v>42395</v>
      </c>
      <c r="I10" s="104">
        <f>+H10-G10</f>
        <v>1</v>
      </c>
      <c r="J10" s="94">
        <v>2</v>
      </c>
      <c r="K10" s="95">
        <f>+K11+K15</f>
        <v>1.0009999999999999</v>
      </c>
      <c r="L10" s="85"/>
      <c r="M10" s="86"/>
      <c r="N10" s="87"/>
    </row>
    <row r="11" spans="1:15" s="88" customFormat="1" ht="12.75" outlineLevel="2" x14ac:dyDescent="0.2">
      <c r="A11" s="83"/>
      <c r="B11" s="83"/>
      <c r="C11" s="63"/>
      <c r="D11" s="64" t="s">
        <v>26</v>
      </c>
      <c r="E11" s="52"/>
      <c r="F11" s="27"/>
      <c r="G11" s="29">
        <v>42394</v>
      </c>
      <c r="H11" s="29">
        <v>42394</v>
      </c>
      <c r="I11" s="107">
        <f>+H11-G11</f>
        <v>0</v>
      </c>
      <c r="J11" s="40">
        <v>1</v>
      </c>
      <c r="K11" s="105">
        <f>+K12+K13+K14</f>
        <v>0.501</v>
      </c>
      <c r="L11" s="85"/>
      <c r="M11" s="86"/>
      <c r="N11" s="87"/>
    </row>
    <row r="12" spans="1:15" s="88" customFormat="1" ht="12.75" outlineLevel="3" x14ac:dyDescent="0.2">
      <c r="A12" s="83"/>
      <c r="B12" s="83"/>
      <c r="C12" s="63"/>
      <c r="D12" s="63"/>
      <c r="E12" s="53" t="s">
        <v>93</v>
      </c>
      <c r="F12" s="27"/>
      <c r="G12" s="29">
        <v>42394</v>
      </c>
      <c r="H12" s="29">
        <v>42394</v>
      </c>
      <c r="I12" s="107">
        <f t="shared" ref="I12:I17" si="0">+H12-G12</f>
        <v>0</v>
      </c>
      <c r="J12" s="40">
        <v>1</v>
      </c>
      <c r="K12" s="84">
        <v>0.16700000000000001</v>
      </c>
      <c r="L12" s="85"/>
      <c r="M12" s="86"/>
      <c r="N12" s="87"/>
    </row>
    <row r="13" spans="1:15" s="88" customFormat="1" ht="12.75" outlineLevel="3" x14ac:dyDescent="0.2">
      <c r="A13" s="83"/>
      <c r="B13" s="83"/>
      <c r="C13" s="63"/>
      <c r="D13" s="63"/>
      <c r="E13" s="53" t="s">
        <v>27</v>
      </c>
      <c r="F13" s="27"/>
      <c r="G13" s="29">
        <v>42394</v>
      </c>
      <c r="H13" s="29">
        <v>42394</v>
      </c>
      <c r="I13" s="107">
        <f t="shared" si="0"/>
        <v>0</v>
      </c>
      <c r="J13" s="40">
        <v>1</v>
      </c>
      <c r="K13" s="84">
        <v>0.16700000000000001</v>
      </c>
      <c r="L13" s="85"/>
      <c r="M13" s="86"/>
      <c r="N13" s="87"/>
    </row>
    <row r="14" spans="1:15" s="88" customFormat="1" ht="12.75" outlineLevel="3" x14ac:dyDescent="0.2">
      <c r="A14" s="83"/>
      <c r="B14" s="83"/>
      <c r="C14" s="63"/>
      <c r="D14" s="63"/>
      <c r="E14" s="52" t="s">
        <v>28</v>
      </c>
      <c r="F14" s="27"/>
      <c r="G14" s="29">
        <v>42394</v>
      </c>
      <c r="H14" s="29">
        <v>42394</v>
      </c>
      <c r="I14" s="107">
        <f t="shared" si="0"/>
        <v>0</v>
      </c>
      <c r="J14" s="40">
        <v>1</v>
      </c>
      <c r="K14" s="84">
        <v>0.16700000000000001</v>
      </c>
      <c r="L14" s="85"/>
      <c r="M14" s="86"/>
      <c r="N14" s="87"/>
    </row>
    <row r="15" spans="1:15" s="88" customFormat="1" ht="12.75" outlineLevel="2" x14ac:dyDescent="0.2">
      <c r="A15" s="83"/>
      <c r="B15" s="83"/>
      <c r="C15" s="52"/>
      <c r="D15" s="64" t="s">
        <v>29</v>
      </c>
      <c r="E15" s="52"/>
      <c r="F15" s="27"/>
      <c r="G15" s="29">
        <v>42394</v>
      </c>
      <c r="H15" s="29">
        <v>42395</v>
      </c>
      <c r="I15" s="107">
        <f t="shared" si="0"/>
        <v>1</v>
      </c>
      <c r="J15" s="40">
        <v>2</v>
      </c>
      <c r="K15" s="105">
        <f>+K16+K17</f>
        <v>0.5</v>
      </c>
      <c r="L15" s="85"/>
      <c r="M15" s="86"/>
      <c r="N15" s="87"/>
    </row>
    <row r="16" spans="1:15" s="88" customFormat="1" ht="12.75" outlineLevel="2" x14ac:dyDescent="0.2">
      <c r="A16" s="83"/>
      <c r="B16" s="83"/>
      <c r="C16" s="63"/>
      <c r="D16" s="63"/>
      <c r="E16" s="53" t="s">
        <v>30</v>
      </c>
      <c r="F16" s="27"/>
      <c r="G16" s="29">
        <v>42394</v>
      </c>
      <c r="H16" s="29">
        <v>42395</v>
      </c>
      <c r="I16" s="107">
        <f t="shared" si="0"/>
        <v>1</v>
      </c>
      <c r="J16" s="40">
        <v>2</v>
      </c>
      <c r="K16" s="84">
        <v>0.25</v>
      </c>
      <c r="L16" s="85"/>
      <c r="M16" s="86"/>
      <c r="N16" s="87"/>
    </row>
    <row r="17" spans="1:14" s="88" customFormat="1" ht="12.75" outlineLevel="2" x14ac:dyDescent="0.2">
      <c r="A17" s="83"/>
      <c r="B17" s="83"/>
      <c r="C17" s="63"/>
      <c r="D17" s="63"/>
      <c r="E17" s="53" t="s">
        <v>36</v>
      </c>
      <c r="F17" s="27"/>
      <c r="G17" s="29">
        <v>42395</v>
      </c>
      <c r="H17" s="29">
        <v>42395</v>
      </c>
      <c r="I17" s="107">
        <f t="shared" si="0"/>
        <v>0</v>
      </c>
      <c r="J17" s="40">
        <v>1</v>
      </c>
      <c r="K17" s="84">
        <v>0.25</v>
      </c>
      <c r="L17" s="85"/>
      <c r="M17" s="86"/>
      <c r="N17" s="87"/>
    </row>
    <row r="18" spans="1:14" s="88" customFormat="1" ht="38.25" outlineLevel="1" x14ac:dyDescent="0.2">
      <c r="A18" s="83"/>
      <c r="B18" s="89"/>
      <c r="C18" s="90" t="s">
        <v>34</v>
      </c>
      <c r="D18" s="91"/>
      <c r="E18" s="91"/>
      <c r="F18" s="92" t="s">
        <v>101</v>
      </c>
      <c r="G18" s="93">
        <v>42396</v>
      </c>
      <c r="H18" s="93">
        <v>42403</v>
      </c>
      <c r="I18" s="104">
        <f>+H18-G18</f>
        <v>7</v>
      </c>
      <c r="J18" s="94">
        <v>6</v>
      </c>
      <c r="K18" s="95">
        <f>+SUM(K19:K24)</f>
        <v>1.002</v>
      </c>
      <c r="L18" s="85"/>
      <c r="M18" s="86"/>
      <c r="N18" s="87"/>
    </row>
    <row r="19" spans="1:14" s="88" customFormat="1" ht="25.5" outlineLevel="2" x14ac:dyDescent="0.2">
      <c r="A19" s="83"/>
      <c r="B19" s="83"/>
      <c r="C19" s="63"/>
      <c r="D19" s="65"/>
      <c r="E19" s="54" t="s">
        <v>32</v>
      </c>
      <c r="F19" s="27"/>
      <c r="G19" s="29">
        <v>42396</v>
      </c>
      <c r="H19" s="29">
        <v>42396</v>
      </c>
      <c r="I19" s="107">
        <f>+H19-G19</f>
        <v>0</v>
      </c>
      <c r="J19" s="40">
        <v>1</v>
      </c>
      <c r="K19" s="84">
        <v>0.16700000000000001</v>
      </c>
      <c r="L19" s="85"/>
      <c r="M19" s="86"/>
      <c r="N19" s="87"/>
    </row>
    <row r="20" spans="1:14" s="88" customFormat="1" ht="25.5" outlineLevel="2" x14ac:dyDescent="0.2">
      <c r="A20" s="83"/>
      <c r="B20" s="83"/>
      <c r="C20" s="63"/>
      <c r="D20" s="65"/>
      <c r="E20" s="54" t="s">
        <v>38</v>
      </c>
      <c r="F20" s="27"/>
      <c r="G20" s="29">
        <v>42397</v>
      </c>
      <c r="H20" s="29">
        <v>42397</v>
      </c>
      <c r="I20" s="107">
        <f t="shared" ref="I20:I24" si="1">+H20-G20</f>
        <v>0</v>
      </c>
      <c r="J20" s="40">
        <v>1</v>
      </c>
      <c r="K20" s="84">
        <v>0.16700000000000001</v>
      </c>
      <c r="L20" s="85"/>
      <c r="M20" s="86"/>
      <c r="N20" s="87"/>
    </row>
    <row r="21" spans="1:14" s="88" customFormat="1" ht="12.75" outlineLevel="2" x14ac:dyDescent="0.2">
      <c r="A21" s="83"/>
      <c r="B21" s="83"/>
      <c r="C21" s="63"/>
      <c r="D21" s="65"/>
      <c r="E21" s="54" t="s">
        <v>39</v>
      </c>
      <c r="F21" s="27"/>
      <c r="G21" s="29">
        <v>42396</v>
      </c>
      <c r="H21" s="29">
        <v>42398</v>
      </c>
      <c r="I21" s="107">
        <f t="shared" si="1"/>
        <v>2</v>
      </c>
      <c r="J21" s="40">
        <v>3</v>
      </c>
      <c r="K21" s="84">
        <v>0.16700000000000001</v>
      </c>
      <c r="L21" s="85"/>
      <c r="M21" s="86"/>
      <c r="N21" s="87"/>
    </row>
    <row r="22" spans="1:14" s="88" customFormat="1" ht="12.75" outlineLevel="2" x14ac:dyDescent="0.2">
      <c r="A22" s="83"/>
      <c r="B22" s="83"/>
      <c r="C22" s="63"/>
      <c r="D22" s="65"/>
      <c r="E22" s="54" t="s">
        <v>33</v>
      </c>
      <c r="F22" s="27"/>
      <c r="G22" s="29">
        <v>42401</v>
      </c>
      <c r="H22" s="29">
        <v>42401</v>
      </c>
      <c r="I22" s="107">
        <f t="shared" si="1"/>
        <v>0</v>
      </c>
      <c r="J22" s="40">
        <v>1</v>
      </c>
      <c r="K22" s="84">
        <v>0.16700000000000001</v>
      </c>
      <c r="L22" s="85"/>
      <c r="M22" s="86"/>
      <c r="N22" s="87"/>
    </row>
    <row r="23" spans="1:14" s="88" customFormat="1" ht="38.25" outlineLevel="2" x14ac:dyDescent="0.2">
      <c r="A23" s="83"/>
      <c r="B23" s="83"/>
      <c r="C23" s="63"/>
      <c r="D23" s="65"/>
      <c r="E23" s="54" t="s">
        <v>40</v>
      </c>
      <c r="F23" s="27"/>
      <c r="G23" s="29">
        <v>42402</v>
      </c>
      <c r="H23" s="29">
        <v>42402</v>
      </c>
      <c r="I23" s="107">
        <f t="shared" si="1"/>
        <v>0</v>
      </c>
      <c r="J23" s="40">
        <v>1</v>
      </c>
      <c r="K23" s="84">
        <v>0.16700000000000001</v>
      </c>
      <c r="L23" s="85"/>
      <c r="M23" s="86"/>
      <c r="N23" s="87"/>
    </row>
    <row r="24" spans="1:14" s="88" customFormat="1" ht="25.5" outlineLevel="2" x14ac:dyDescent="0.2">
      <c r="A24" s="83"/>
      <c r="B24" s="83"/>
      <c r="C24" s="52"/>
      <c r="D24" s="65"/>
      <c r="E24" s="54" t="s">
        <v>31</v>
      </c>
      <c r="F24" s="27"/>
      <c r="G24" s="29">
        <v>42402</v>
      </c>
      <c r="H24" s="29">
        <v>42403</v>
      </c>
      <c r="I24" s="107">
        <f t="shared" si="1"/>
        <v>1</v>
      </c>
      <c r="J24" s="40">
        <v>2</v>
      </c>
      <c r="K24" s="84">
        <v>0.16700000000000001</v>
      </c>
      <c r="L24" s="85"/>
      <c r="M24" s="86"/>
      <c r="N24" s="87"/>
    </row>
    <row r="25" spans="1:14" s="88" customFormat="1" ht="38.25" outlineLevel="1" x14ac:dyDescent="0.2">
      <c r="A25" s="83"/>
      <c r="B25" s="89"/>
      <c r="C25" s="96" t="s">
        <v>35</v>
      </c>
      <c r="D25" s="97"/>
      <c r="E25" s="98"/>
      <c r="F25" s="92" t="s">
        <v>101</v>
      </c>
      <c r="G25" s="93">
        <v>42404</v>
      </c>
      <c r="H25" s="99">
        <v>42496</v>
      </c>
      <c r="I25" s="104">
        <f>+H25-G25</f>
        <v>92</v>
      </c>
      <c r="J25" s="104">
        <v>47</v>
      </c>
      <c r="K25" s="95">
        <f>+K26+K27+K28+K29+K30+K31</f>
        <v>1.002</v>
      </c>
      <c r="L25" s="85"/>
      <c r="M25" s="86"/>
      <c r="N25" s="87"/>
    </row>
    <row r="26" spans="1:14" s="88" customFormat="1" ht="12.75" outlineLevel="2" x14ac:dyDescent="0.2">
      <c r="A26" s="83"/>
      <c r="B26" s="83"/>
      <c r="C26" s="52"/>
      <c r="D26" s="63"/>
      <c r="E26" s="53" t="s">
        <v>24</v>
      </c>
      <c r="F26" s="27"/>
      <c r="G26" s="29">
        <v>42404</v>
      </c>
      <c r="H26" s="29">
        <v>42405</v>
      </c>
      <c r="I26" s="107">
        <f>+H26-G26</f>
        <v>1</v>
      </c>
      <c r="J26" s="40">
        <v>2</v>
      </c>
      <c r="K26" s="84">
        <v>0.16700000000000001</v>
      </c>
      <c r="L26" s="85"/>
      <c r="M26" s="86"/>
      <c r="N26" s="87"/>
    </row>
    <row r="27" spans="1:14" s="88" customFormat="1" ht="25.5" outlineLevel="2" x14ac:dyDescent="0.2">
      <c r="A27" s="83"/>
      <c r="B27" s="83"/>
      <c r="C27" s="62"/>
      <c r="D27" s="63"/>
      <c r="E27" s="54" t="s">
        <v>31</v>
      </c>
      <c r="F27" s="27"/>
      <c r="G27" s="29">
        <v>42405</v>
      </c>
      <c r="H27" s="29">
        <v>42405</v>
      </c>
      <c r="I27" s="107">
        <f t="shared" ref="I27:I31" si="2">+H27-G27</f>
        <v>0</v>
      </c>
      <c r="J27" s="40">
        <v>1</v>
      </c>
      <c r="K27" s="84">
        <v>0.16700000000000001</v>
      </c>
      <c r="L27" s="85"/>
      <c r="M27" s="86"/>
      <c r="N27" s="87"/>
    </row>
    <row r="28" spans="1:14" s="88" customFormat="1" ht="25.5" outlineLevel="2" x14ac:dyDescent="0.2">
      <c r="A28" s="83"/>
      <c r="B28" s="83"/>
      <c r="C28" s="63"/>
      <c r="D28" s="63"/>
      <c r="E28" s="53" t="s">
        <v>41</v>
      </c>
      <c r="F28" s="27" t="s">
        <v>102</v>
      </c>
      <c r="G28" s="55">
        <v>42408</v>
      </c>
      <c r="H28" s="55">
        <v>42412</v>
      </c>
      <c r="I28" s="107">
        <f t="shared" si="2"/>
        <v>4</v>
      </c>
      <c r="J28" s="40">
        <v>5</v>
      </c>
      <c r="K28" s="84">
        <v>0.16700000000000001</v>
      </c>
      <c r="L28" s="85"/>
      <c r="M28" s="86"/>
      <c r="N28" s="87"/>
    </row>
    <row r="29" spans="1:14" s="88" customFormat="1" ht="12.75" outlineLevel="2" x14ac:dyDescent="0.2">
      <c r="A29" s="83"/>
      <c r="B29" s="83"/>
      <c r="C29" s="63"/>
      <c r="D29" s="63"/>
      <c r="E29" s="53" t="s">
        <v>23</v>
      </c>
      <c r="F29" s="27"/>
      <c r="G29" s="55">
        <v>42457</v>
      </c>
      <c r="H29" s="55">
        <v>42459</v>
      </c>
      <c r="I29" s="107">
        <f t="shared" si="2"/>
        <v>2</v>
      </c>
      <c r="J29" s="40">
        <v>3</v>
      </c>
      <c r="K29" s="84">
        <v>0.16700000000000001</v>
      </c>
      <c r="L29" s="85"/>
      <c r="M29" s="86"/>
      <c r="N29" s="87"/>
    </row>
    <row r="30" spans="1:14" s="88" customFormat="1" ht="38.25" outlineLevel="2" x14ac:dyDescent="0.2">
      <c r="A30" s="83"/>
      <c r="B30" s="83"/>
      <c r="C30" s="63"/>
      <c r="D30" s="63"/>
      <c r="E30" s="53" t="s">
        <v>43</v>
      </c>
      <c r="F30" s="27"/>
      <c r="G30" s="55">
        <v>42460</v>
      </c>
      <c r="H30" s="55">
        <v>42468</v>
      </c>
      <c r="I30" s="107">
        <f t="shared" si="2"/>
        <v>8</v>
      </c>
      <c r="J30" s="40">
        <v>7</v>
      </c>
      <c r="K30" s="84">
        <v>0.16700000000000001</v>
      </c>
      <c r="L30" s="85"/>
      <c r="M30" s="86"/>
      <c r="N30" s="87"/>
    </row>
    <row r="31" spans="1:14" s="88" customFormat="1" ht="51" x14ac:dyDescent="0.2">
      <c r="A31" s="83"/>
      <c r="B31" s="83"/>
      <c r="C31" s="63"/>
      <c r="D31" s="63"/>
      <c r="E31" s="53" t="s">
        <v>100</v>
      </c>
      <c r="F31" s="27" t="s">
        <v>103</v>
      </c>
      <c r="G31" s="55">
        <v>42472</v>
      </c>
      <c r="H31" s="55">
        <v>42496</v>
      </c>
      <c r="I31" s="107">
        <f t="shared" si="2"/>
        <v>24</v>
      </c>
      <c r="J31" s="40">
        <v>40</v>
      </c>
      <c r="K31" s="84">
        <v>0.16700000000000001</v>
      </c>
      <c r="L31" s="85"/>
      <c r="M31" s="86"/>
      <c r="N31" s="87"/>
    </row>
    <row r="32" spans="1:14" s="38" customFormat="1" ht="25.5" x14ac:dyDescent="0.25">
      <c r="A32" s="35"/>
      <c r="B32" s="100"/>
      <c r="C32" s="101" t="s">
        <v>42</v>
      </c>
      <c r="D32" s="89"/>
      <c r="E32" s="102"/>
      <c r="F32" s="92" t="s">
        <v>99</v>
      </c>
      <c r="G32" s="103">
        <f>+G33</f>
        <v>42828</v>
      </c>
      <c r="H32" s="103">
        <f>+H41</f>
        <v>43091</v>
      </c>
      <c r="I32" s="94">
        <f>+H32-G32</f>
        <v>263</v>
      </c>
      <c r="J32" s="94">
        <v>82</v>
      </c>
      <c r="K32" s="95">
        <f>+K33+K34+K36+K35+K37+K38+K39+K40+K41</f>
        <v>0.5333</v>
      </c>
      <c r="L32" s="30"/>
      <c r="M32" s="31"/>
      <c r="N32" s="37"/>
    </row>
    <row r="33" spans="1:32" s="38" customFormat="1" ht="15.75" x14ac:dyDescent="0.25">
      <c r="A33" s="35"/>
      <c r="B33" s="28"/>
      <c r="C33" s="63"/>
      <c r="D33" s="63"/>
      <c r="E33" s="106" t="s">
        <v>104</v>
      </c>
      <c r="F33" s="27"/>
      <c r="G33" s="29">
        <v>42828</v>
      </c>
      <c r="H33" s="29">
        <v>42978</v>
      </c>
      <c r="I33" s="40">
        <f>+H33-G33</f>
        <v>150</v>
      </c>
      <c r="J33" s="40">
        <v>82</v>
      </c>
      <c r="K33" s="84">
        <v>0.1111</v>
      </c>
      <c r="L33" s="30"/>
      <c r="M33" s="31"/>
      <c r="N33" s="37"/>
    </row>
    <row r="34" spans="1:32" s="38" customFormat="1" ht="15.75" x14ac:dyDescent="0.25">
      <c r="A34" s="35"/>
      <c r="B34" s="28"/>
      <c r="C34" s="63"/>
      <c r="D34" s="63"/>
      <c r="E34" s="106" t="s">
        <v>105</v>
      </c>
      <c r="F34" s="27"/>
      <c r="G34" s="29">
        <v>42828</v>
      </c>
      <c r="H34" s="29">
        <v>42978</v>
      </c>
      <c r="I34" s="40">
        <f t="shared" ref="I34:I41" si="3">+H34-G34</f>
        <v>150</v>
      </c>
      <c r="J34" s="40">
        <v>82</v>
      </c>
      <c r="K34" s="84">
        <v>0.1111</v>
      </c>
      <c r="L34" s="30"/>
      <c r="M34" s="31"/>
      <c r="N34" s="37"/>
    </row>
    <row r="35" spans="1:32" s="38" customFormat="1" ht="15.75" x14ac:dyDescent="0.25">
      <c r="A35" s="35"/>
      <c r="B35" s="28"/>
      <c r="C35" s="63"/>
      <c r="D35" s="63"/>
      <c r="E35" s="106" t="s">
        <v>106</v>
      </c>
      <c r="F35" s="27"/>
      <c r="G35" s="29">
        <v>42919</v>
      </c>
      <c r="H35" s="29">
        <v>42930</v>
      </c>
      <c r="I35" s="40">
        <f>+H35-G35</f>
        <v>11</v>
      </c>
      <c r="J35" s="40">
        <v>10</v>
      </c>
      <c r="K35" s="84">
        <v>0.1111</v>
      </c>
      <c r="L35" s="30"/>
      <c r="M35" s="31"/>
      <c r="N35" s="37"/>
    </row>
    <row r="36" spans="1:32" s="38" customFormat="1" ht="15.75" x14ac:dyDescent="0.25">
      <c r="A36" s="35"/>
      <c r="B36" s="28"/>
      <c r="C36" s="63"/>
      <c r="D36" s="63"/>
      <c r="E36" s="106" t="s">
        <v>130</v>
      </c>
      <c r="F36" s="27"/>
      <c r="G36" s="29">
        <v>42905</v>
      </c>
      <c r="H36" s="29">
        <v>42923</v>
      </c>
      <c r="I36" s="40">
        <f>+H36-G36</f>
        <v>18</v>
      </c>
      <c r="J36" s="40">
        <v>16</v>
      </c>
      <c r="K36" s="84">
        <v>0.1</v>
      </c>
      <c r="L36" s="30"/>
      <c r="M36" s="31"/>
      <c r="N36" s="37"/>
    </row>
    <row r="37" spans="1:32" s="38" customFormat="1" ht="15.75" x14ac:dyDescent="0.25">
      <c r="A37" s="35"/>
      <c r="B37" s="28"/>
      <c r="C37" s="63"/>
      <c r="D37" s="63"/>
      <c r="E37" s="106" t="s">
        <v>111</v>
      </c>
      <c r="F37" s="27"/>
      <c r="G37" s="29">
        <v>43073</v>
      </c>
      <c r="H37" s="122">
        <v>43077</v>
      </c>
      <c r="I37" s="40">
        <f t="shared" si="3"/>
        <v>4</v>
      </c>
      <c r="J37" s="40">
        <v>5</v>
      </c>
      <c r="K37" s="84">
        <v>0</v>
      </c>
      <c r="L37" s="30"/>
      <c r="M37" s="31"/>
      <c r="N37" s="37"/>
    </row>
    <row r="38" spans="1:32" s="38" customFormat="1" ht="15.75" x14ac:dyDescent="0.25">
      <c r="A38" s="35"/>
      <c r="B38" s="28"/>
      <c r="C38" s="63"/>
      <c r="D38" s="63"/>
      <c r="E38" s="106" t="s">
        <v>107</v>
      </c>
      <c r="F38" s="27"/>
      <c r="G38" s="29">
        <v>43073</v>
      </c>
      <c r="H38" s="122">
        <v>43077</v>
      </c>
      <c r="I38" s="40">
        <f t="shared" si="3"/>
        <v>4</v>
      </c>
      <c r="J38" s="40">
        <v>5</v>
      </c>
      <c r="K38" s="84">
        <v>0</v>
      </c>
      <c r="L38" s="30"/>
      <c r="M38" s="31"/>
      <c r="N38" s="37"/>
    </row>
    <row r="39" spans="1:32" s="38" customFormat="1" ht="15.75" x14ac:dyDescent="0.25">
      <c r="A39" s="35"/>
      <c r="B39" s="28"/>
      <c r="C39" s="63"/>
      <c r="D39" s="63"/>
      <c r="E39" s="106" t="s">
        <v>108</v>
      </c>
      <c r="F39" s="27"/>
      <c r="G39" s="29">
        <v>43017</v>
      </c>
      <c r="H39" s="29">
        <v>43021</v>
      </c>
      <c r="I39" s="40">
        <f t="shared" si="3"/>
        <v>4</v>
      </c>
      <c r="J39" s="40">
        <v>5</v>
      </c>
      <c r="K39" s="84">
        <v>0.1</v>
      </c>
      <c r="L39" s="30"/>
      <c r="M39" s="31"/>
      <c r="N39" s="37"/>
    </row>
    <row r="40" spans="1:32" s="38" customFormat="1" ht="15.75" x14ac:dyDescent="0.25">
      <c r="A40" s="35"/>
      <c r="B40" s="28"/>
      <c r="C40" s="63"/>
      <c r="D40" s="63"/>
      <c r="E40" s="106" t="s">
        <v>109</v>
      </c>
      <c r="F40" s="27"/>
      <c r="G40" s="29">
        <v>43073</v>
      </c>
      <c r="H40" s="29">
        <v>43077</v>
      </c>
      <c r="I40" s="40">
        <f t="shared" si="3"/>
        <v>4</v>
      </c>
      <c r="J40" s="40">
        <v>5</v>
      </c>
      <c r="K40" s="84">
        <v>0</v>
      </c>
      <c r="L40" s="30"/>
      <c r="M40" s="31"/>
      <c r="N40" s="37"/>
    </row>
    <row r="41" spans="1:32" s="38" customFormat="1" ht="15.75" x14ac:dyDescent="0.25">
      <c r="A41" s="35"/>
      <c r="B41" s="28"/>
      <c r="C41" s="63"/>
      <c r="D41" s="63"/>
      <c r="E41" s="106" t="s">
        <v>110</v>
      </c>
      <c r="F41" s="27"/>
      <c r="G41" s="29">
        <v>43087</v>
      </c>
      <c r="H41" s="29">
        <v>43091</v>
      </c>
      <c r="I41" s="40">
        <f t="shared" si="3"/>
        <v>4</v>
      </c>
      <c r="J41" s="40">
        <v>1</v>
      </c>
      <c r="K41" s="84">
        <v>0</v>
      </c>
      <c r="L41" s="30"/>
      <c r="M41" s="31"/>
      <c r="N41" s="37"/>
    </row>
    <row r="42" spans="1:32" ht="14.25" x14ac:dyDescent="0.2">
      <c r="E42" s="56"/>
      <c r="F42" s="56"/>
      <c r="G42" s="56"/>
      <c r="H42" s="56"/>
      <c r="I42" s="56"/>
      <c r="J42" s="56"/>
      <c r="N42" s="34"/>
    </row>
    <row r="43" spans="1:32" ht="27" customHeight="1" x14ac:dyDescent="0.2">
      <c r="E43" s="149" t="s">
        <v>21</v>
      </c>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1"/>
    </row>
    <row r="44" spans="1:32" ht="27" customHeight="1" x14ac:dyDescent="0.2">
      <c r="E44" s="152"/>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4"/>
    </row>
    <row r="45" spans="1:32" ht="27" customHeight="1" x14ac:dyDescent="0.2">
      <c r="E45" s="152"/>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4"/>
    </row>
    <row r="46" spans="1:32" ht="27" customHeight="1" x14ac:dyDescent="0.2">
      <c r="E46" s="152"/>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4"/>
    </row>
    <row r="47" spans="1:32" ht="27" customHeight="1" x14ac:dyDescent="0.2">
      <c r="E47" s="152"/>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4"/>
    </row>
    <row r="48" spans="1:32" ht="27" customHeight="1" x14ac:dyDescent="0.2">
      <c r="E48" s="152"/>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4"/>
    </row>
    <row r="49" spans="5:32" ht="27" customHeight="1" x14ac:dyDescent="0.2">
      <c r="E49" s="152"/>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4"/>
    </row>
    <row r="50" spans="5:32" ht="27" customHeight="1" x14ac:dyDescent="0.2">
      <c r="E50" s="155"/>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7"/>
    </row>
    <row r="52" spans="5:32" x14ac:dyDescent="0.25">
      <c r="G52" s="108"/>
    </row>
  </sheetData>
  <mergeCells count="2">
    <mergeCell ref="A2:K5"/>
    <mergeCell ref="E43:AF50"/>
  </mergeCells>
  <conditionalFormatting sqref="K42:N42">
    <cfRule type="expression" dxfId="0" priority="4">
      <formula>TRUE</formula>
    </cfRule>
  </conditionalFormatting>
  <pageMargins left="0.45" right="0.45" top="0.5" bottom="0.5" header="0.3" footer="0.3"/>
  <pageSetup scale="4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6"/>
  <sheetViews>
    <sheetView tabSelected="1" topLeftCell="A4" workbookViewId="0">
      <selection activeCell="I7" sqref="I7"/>
    </sheetView>
  </sheetViews>
  <sheetFormatPr baseColWidth="10" defaultColWidth="12.42578125" defaultRowHeight="15.75" x14ac:dyDescent="0.2"/>
  <cols>
    <col min="1" max="1" width="12.42578125" style="1"/>
    <col min="2" max="2" width="33" style="8" customWidth="1"/>
    <col min="3" max="4" width="33" style="1" customWidth="1"/>
    <col min="5" max="5" width="46.140625" style="1" customWidth="1"/>
    <col min="6" max="16384" width="12.42578125" style="1"/>
  </cols>
  <sheetData>
    <row r="1" spans="2:5" x14ac:dyDescent="0.2">
      <c r="B1" s="161" t="s">
        <v>115</v>
      </c>
      <c r="C1" s="161"/>
      <c r="D1" s="161"/>
      <c r="E1" s="161"/>
    </row>
    <row r="2" spans="2:5" ht="16.5" thickBot="1" x14ac:dyDescent="0.25">
      <c r="B2" s="162"/>
      <c r="C2" s="162"/>
      <c r="D2" s="162"/>
      <c r="E2" s="162"/>
    </row>
    <row r="3" spans="2:5" ht="108.75" customHeight="1" x14ac:dyDescent="0.2">
      <c r="B3" s="2" t="s">
        <v>14</v>
      </c>
      <c r="C3" s="110" t="s">
        <v>84</v>
      </c>
      <c r="D3" s="111" t="s">
        <v>116</v>
      </c>
      <c r="E3" s="112">
        <f>+'II parte'!H9</f>
        <v>43091</v>
      </c>
    </row>
    <row r="4" spans="2:5" ht="62.25" customHeight="1" x14ac:dyDescent="0.2">
      <c r="B4" s="5" t="s">
        <v>10</v>
      </c>
      <c r="C4" s="113" t="s">
        <v>117</v>
      </c>
      <c r="D4" s="4" t="s">
        <v>11</v>
      </c>
      <c r="E4" s="114" t="s">
        <v>131</v>
      </c>
    </row>
    <row r="5" spans="2:5" ht="175.5" customHeight="1" x14ac:dyDescent="0.2">
      <c r="B5" s="3" t="s">
        <v>15</v>
      </c>
      <c r="C5" s="115" t="s">
        <v>98</v>
      </c>
      <c r="D5" s="116" t="s">
        <v>16</v>
      </c>
      <c r="E5" s="117" t="s">
        <v>114</v>
      </c>
    </row>
    <row r="6" spans="2:5" ht="75" customHeight="1" thickBot="1" x14ac:dyDescent="0.25">
      <c r="B6" s="5" t="s">
        <v>17</v>
      </c>
      <c r="C6" s="118">
        <v>43042</v>
      </c>
      <c r="D6" s="4" t="s">
        <v>12</v>
      </c>
      <c r="E6" s="123">
        <f>+'II parte'!K8</f>
        <v>0.88457499999999989</v>
      </c>
    </row>
    <row r="7" spans="2:5" ht="57" customHeight="1" x14ac:dyDescent="0.2">
      <c r="B7" s="3" t="s">
        <v>22</v>
      </c>
      <c r="C7" s="119" t="s">
        <v>118</v>
      </c>
      <c r="D7" s="121" t="s">
        <v>128</v>
      </c>
      <c r="E7" s="26" t="s">
        <v>127</v>
      </c>
    </row>
    <row r="8" spans="2:5" ht="179.25" customHeight="1" x14ac:dyDescent="0.2">
      <c r="B8" s="6" t="s">
        <v>119</v>
      </c>
      <c r="C8" s="163" t="s">
        <v>134</v>
      </c>
      <c r="D8" s="164"/>
      <c r="E8" s="165"/>
    </row>
    <row r="9" spans="2:5" ht="162" customHeight="1" x14ac:dyDescent="0.2">
      <c r="B9" s="173" t="s">
        <v>120</v>
      </c>
      <c r="C9" s="175" t="s">
        <v>129</v>
      </c>
      <c r="D9" s="176"/>
      <c r="E9" s="177"/>
    </row>
    <row r="10" spans="2:5" ht="96.75" customHeight="1" x14ac:dyDescent="0.2">
      <c r="B10" s="174"/>
      <c r="C10" s="166" t="s">
        <v>133</v>
      </c>
      <c r="D10" s="166"/>
      <c r="E10" s="167"/>
    </row>
    <row r="11" spans="2:5" ht="96.75" customHeight="1" x14ac:dyDescent="0.2">
      <c r="B11" s="7" t="s">
        <v>121</v>
      </c>
      <c r="C11" s="168" t="s">
        <v>132</v>
      </c>
      <c r="D11" s="169"/>
      <c r="E11" s="170"/>
    </row>
    <row r="12" spans="2:5" ht="96.75" customHeight="1" x14ac:dyDescent="0.2">
      <c r="B12" s="6" t="s">
        <v>122</v>
      </c>
      <c r="C12" s="120" t="s">
        <v>123</v>
      </c>
      <c r="D12" s="171" t="s">
        <v>124</v>
      </c>
      <c r="E12" s="172"/>
    </row>
    <row r="13" spans="2:5" ht="81" customHeight="1" thickBot="1" x14ac:dyDescent="0.25">
      <c r="B13" s="7" t="s">
        <v>125</v>
      </c>
      <c r="C13" s="120" t="s">
        <v>123</v>
      </c>
      <c r="D13" s="171" t="s">
        <v>126</v>
      </c>
      <c r="E13" s="172"/>
    </row>
    <row r="14" spans="2:5" ht="42" customHeight="1" thickBot="1" x14ac:dyDescent="0.25">
      <c r="B14" s="158" t="s">
        <v>13</v>
      </c>
      <c r="C14" s="159"/>
      <c r="D14" s="159"/>
      <c r="E14" s="160"/>
    </row>
    <row r="15" spans="2:5" ht="69.95" customHeight="1" x14ac:dyDescent="0.2"/>
    <row r="16" spans="2:5" ht="33" customHeight="1" x14ac:dyDescent="0.2"/>
  </sheetData>
  <mergeCells count="9">
    <mergeCell ref="B14:E14"/>
    <mergeCell ref="B1:E2"/>
    <mergeCell ref="C8:E8"/>
    <mergeCell ref="C10:E10"/>
    <mergeCell ref="C11:E11"/>
    <mergeCell ref="D12:E12"/>
    <mergeCell ref="D13:E13"/>
    <mergeCell ref="B9:B10"/>
    <mergeCell ref="C9:E9"/>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Aprob nuevos préstamos A.117</vt:lpstr>
      <vt:lpstr>I parte</vt:lpstr>
      <vt:lpstr>II parte</vt:lpstr>
      <vt:lpstr>seguimiento (2)</vt:lpstr>
    </vt:vector>
  </TitlesOfParts>
  <Company>Ministerio de Economía, Industria y Comercio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Gabriela Amador Mata</cp:lastModifiedBy>
  <cp:lastPrinted>2010-11-30T15:49:51Z</cp:lastPrinted>
  <dcterms:created xsi:type="dcterms:W3CDTF">2010-11-15T21:21:09Z</dcterms:created>
  <dcterms:modified xsi:type="dcterms:W3CDTF">2017-11-03T21:28:02Z</dcterms:modified>
</cp:coreProperties>
</file>