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bccr-my.sharepoint.com/personal/aguilarcc_sugef_fi_cr/Documents/Documentos/AGUILARCC/PRESUPUESTO/Presupuesto 2027/Formulación/Consulta Pública/"/>
    </mc:Choice>
  </mc:AlternateContent>
  <xr:revisionPtr revIDLastSave="177" documentId="8_{E8C24B1D-1C9A-4200-A753-3ADA4FF5DC35}" xr6:coauthVersionLast="47" xr6:coauthVersionMax="47" xr10:uidLastSave="{B87F63E7-8B81-4C78-9B21-E99951FDA597}"/>
  <bookViews>
    <workbookView xWindow="-108" yWindow="-108" windowWidth="30936" windowHeight="16776" xr2:uid="{7710E451-904E-4DAE-B7F1-1416ED7EA22B}"/>
  </bookViews>
  <sheets>
    <sheet name="Matriz de consultas" sheetId="1" r:id="rId1"/>
    <sheet name="Comparación 2026"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4" i="1" l="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H8"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E84" i="1"/>
  <c r="E82" i="1"/>
  <c r="E74" i="1"/>
  <c r="E71" i="1"/>
  <c r="E56" i="1"/>
  <c r="E27" i="1"/>
  <c r="E8" i="1"/>
  <c r="G83" i="2" l="1"/>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F82" i="1" l="1"/>
  <c r="F74" i="1"/>
  <c r="F71" i="1"/>
  <c r="F56" i="1"/>
  <c r="F27" i="1"/>
  <c r="F8" i="1"/>
  <c r="F84" i="1" l="1"/>
</calcChain>
</file>

<file path=xl/sharedStrings.xml><?xml version="1.0" encoding="utf-8"?>
<sst xmlns="http://schemas.openxmlformats.org/spreadsheetml/2006/main" count="471" uniqueCount="249">
  <si>
    <t>CÓDIGO</t>
  </si>
  <si>
    <t>OBJETO DEL GASTO</t>
  </si>
  <si>
    <t>DIFERENCIA ABSOLUTA</t>
  </si>
  <si>
    <t>0</t>
  </si>
  <si>
    <t>REMUNERACIONES</t>
  </si>
  <si>
    <t>0.01.01</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</si>
  <si>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t>
  </si>
  <si>
    <t>0.01.03</t>
  </si>
  <si>
    <t>Servicios Especiales</t>
  </si>
  <si>
    <t>0.02.01</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</si>
  <si>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</si>
  <si>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0.02.02</t>
  </si>
  <si>
    <t>Recargo de funciones</t>
  </si>
  <si>
    <t>Diferencias salariales que se reconocen a los funcionarios en forma adicional a su salario habitual, que se derivan del reconocimiento por asumir en forma temporal los deberes y responsabilidades de un cargo de nivel superior por ausencia de su titular.</t>
  </si>
  <si>
    <t>0.03.01</t>
  </si>
  <si>
    <t>Retribuciones por años de servicio</t>
  </si>
  <si>
    <t>Reconocimientos adicionales que la institución destina como remuneración a sus trabajadores por concepto de años laborados en el sector público y de acuerdo con lo que establece el ordenamiento jurídico correspondiente.</t>
  </si>
  <si>
    <t>0.03.02</t>
  </si>
  <si>
    <t>Restricciones al ejercicio liberal de la profesión</t>
  </si>
  <si>
    <t>Compensación económica al servidor al que por legislación vigente se le ha impuesto restricción al ejercicio de la profesión que ostenta en su cargo.</t>
  </si>
  <si>
    <t>0.03.03</t>
  </si>
  <si>
    <t>Decimotercer mes</t>
  </si>
  <si>
    <t>Retribución extraordinaria de un mes de salario adicional o proporcional al tiempo laboral que otorga la institución por una sola vez, cada fin de año, a todos sus trabajadores.</t>
  </si>
  <si>
    <t>0.03.04</t>
  </si>
  <si>
    <t>Salario escolar</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</si>
  <si>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</si>
  <si>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0.03.99</t>
  </si>
  <si>
    <t>Otros incentivos salariales</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</si>
  <si>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</si>
  <si>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0.04.01</t>
  </si>
  <si>
    <t>Contribución Patronal al Seguro de Salud de la CCSS</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</si>
  <si>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</si>
  <si>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0.04.02</t>
  </si>
  <si>
    <t>Contribución patronal al IMAS</t>
  </si>
  <si>
    <t>Aporte que las instituciones del Estado en su calidad de patronos destinan al Instituto Mixto de Ayuda Social, para asignarlos a programas sociales de ese Instituto, dirigidos a satisfacer las necesidades básicas de las familias de escasos recursos económicos.</t>
  </si>
  <si>
    <t>0.04.03</t>
  </si>
  <si>
    <t>Contribución patronal al INA</t>
  </si>
  <si>
    <t>Aporte que las instituciones del Estado en su calidad de patronos destinan al Instituto Nacional de Aprendizaje (INA), para la formación y capacitación de los trabajadores.</t>
  </si>
  <si>
    <t>0.04.04</t>
  </si>
  <si>
    <t>Contribución patronal al FODESAF</t>
  </si>
  <si>
    <t>Pagos que instituciones del Estado como patronos, destinan al Fondo de Desarrollo Social y Asignaciones Familiares (FODESAF), para brindar asistencia a personas de escasos recursos económicos.</t>
  </si>
  <si>
    <t>0.04.05</t>
  </si>
  <si>
    <t>Contribución patronal al Banco Popular</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</si>
  <si>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</si>
  <si>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0.05.01</t>
  </si>
  <si>
    <t>Contribución patronal al seguro de pensiones</t>
  </si>
  <si>
    <t>Contempla las cuotas que las instituciones del Estado como patronos destinan a la Caja Costarricense de Seguro Social, para financiar el seguro de pensiones de sus trabajadores y pensionados cubiertos por ese seguro.</t>
  </si>
  <si>
    <t>0.05.02</t>
  </si>
  <si>
    <t>Aporte patronal al ROPC</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</si>
  <si>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</si>
  <si>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0.05.03</t>
  </si>
  <si>
    <t>Aporte patronal al FCL</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</si>
  <si>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</si>
  <si>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0.05.05</t>
  </si>
  <si>
    <t>Contribución patronal a fondos administrados</t>
  </si>
  <si>
    <t>Sumas que las instituciones del Estado como patrono aportan a aquellas instituciones de carácter privado que la ley autorice para administrar fondos de asociaciones solidaristas, fondos de pensiones complementarios y otros fondos de capitalización.</t>
  </si>
  <si>
    <t>SERVICIOS</t>
  </si>
  <si>
    <t>1.01.99</t>
  </si>
  <si>
    <t>Otros Alquileres</t>
  </si>
  <si>
    <t>Pago de derechos de participación y montaje de Stands en las expo construcción y expo móvil, para atención de consultas al público en general y brindar información de primera mano al usuario del Sistema Financiero Nacional.</t>
  </si>
  <si>
    <t>1.02.03</t>
  </si>
  <si>
    <t>Servicio de correo</t>
  </si>
  <si>
    <t>Contempla el pago de servicio de traslado nacional e internacional de toda clase de correspondencia postal, el alquiler de apartados postales, la adquisición de estampillas, y otros servicios conexos.</t>
  </si>
  <si>
    <t>1.02.04</t>
  </si>
  <si>
    <t>Servicio de Telecomunicaciones</t>
  </si>
  <si>
    <t>Comprende el pago de servicios nacionales e internacionales necesarios para el acceso a los servicios de telefonía, a redes de información como "Internet" y otros servicios similares.</t>
  </si>
  <si>
    <t>1.02.99</t>
  </si>
  <si>
    <t>Otros servicios básicos</t>
  </si>
  <si>
    <t>1.03.01</t>
  </si>
  <si>
    <t>Información</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</si>
  <si>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t>
  </si>
  <si>
    <t>1.03.02</t>
  </si>
  <si>
    <t>Publicidad y propaganda</t>
  </si>
  <si>
    <t>Compra de materiales P.O.P. para uso en stands informativos en las expo construcción y expo móvil que estará participando la Superintendencia.</t>
  </si>
  <si>
    <t>1.03.03</t>
  </si>
  <si>
    <t>Impresión, encuadernación y otros</t>
  </si>
  <si>
    <t>Contempla gastos por concepto de servicios de impresión, fotocopiado, encuadernación y reproducción de revistas, libros, periódicos, comprobantes, títulos valores, especies fiscales y papelería en general utilizada en la operación propia de las instituciones.</t>
  </si>
  <si>
    <t>1.03.04</t>
  </si>
  <si>
    <t>Transporte de bienes</t>
  </si>
  <si>
    <t>Erogaciones por concepto de transporte de carga de objetos y animales, hacia el exterior, desde el exterior o dentro del territorio nacional…Comprende además el servicio de remolque.</t>
  </si>
  <si>
    <t>1.03.07</t>
  </si>
  <si>
    <t>Servicio de Transferencia Electrónica de Información</t>
  </si>
  <si>
    <t>Considera el pago de los servicios de carácter virtual tales como acceso a información especializada, cuya obtención se realiza a través de medios informáticos, telemáticos y/o electrónicos.</t>
  </si>
  <si>
    <t>1.04.02</t>
  </si>
  <si>
    <t>Servicios Jurídicos</t>
  </si>
  <si>
    <t>Incluye los pagos por servicios profesionales y técnicos para elaborar trabajos en el campo de la abogacía y el notariado.</t>
  </si>
  <si>
    <t>1.04.04</t>
  </si>
  <si>
    <t>Servicios de gestión de Apoyo (Consultorías)</t>
  </si>
  <si>
    <t>Corresponde a la cancelación de servicios profesionales y técnicos para la elaboración de trabajos en las áreas de contaduría, economía, administración, finanzas, sociología, psicología y las demás áreas de las ciencias económicas y sociales.</t>
  </si>
  <si>
    <t>Servicios de gestión de Apoyo (Serv. Adm BCCR)</t>
  </si>
  <si>
    <t>Corresponde a los servicios administrativos que brinda el BCCR a los ODMs</t>
  </si>
  <si>
    <t>1.04.05</t>
  </si>
  <si>
    <t>Servicios de desarrollo de sistemas informáticos</t>
  </si>
  <si>
    <t>Considera el pago de servicios profesionales o técnicos que se contratan para la elaboración de planes, diseños, diagnósticos y estudios diversos en el campo de la informática.</t>
  </si>
  <si>
    <t>1.04.06</t>
  </si>
  <si>
    <t>Servicios Generales</t>
  </si>
  <si>
    <t>Incluye los gastos por concepto de servicios misceláneos contratados con personas físicas o jurídicas, para que realicen trabajos de apoyo a las actividades sustantivas de la institución, tales como servicios de vigilancia, de aseo y limpieza, de confección, de lavandería y otros servicios de naturaleza manual.</t>
  </si>
  <si>
    <t>1.04.99</t>
  </si>
  <si>
    <t>Otros servicios de gestión y apoyo</t>
  </si>
  <si>
    <t>Comprende el pago por concepto de servicios profesionales y técnicos en campos no contemplados en las subpartidas anteriores, con personas físicas o jurídicas, tanto nacionales como extranjeras para la realización de trabajos específicos.</t>
  </si>
  <si>
    <t>1.05.01</t>
  </si>
  <si>
    <t>Transporte dentro del país</t>
  </si>
  <si>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</si>
  <si>
    <t>1.05.02</t>
  </si>
  <si>
    <t>Viáticos dentro del país</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</si>
  <si>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</si>
  <si>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1.05.03</t>
  </si>
  <si>
    <t>Transporte en el exterior</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</si>
  <si>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</si>
  <si>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1.05.04</t>
  </si>
  <si>
    <t>Viáticos en el exterior</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</si>
  <si>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</si>
  <si>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1.06.01</t>
  </si>
  <si>
    <t>Seguros, reaseguros y otras obligaciones</t>
  </si>
  <si>
    <t>Para la cobertura de seguros de daños que cubren todos los riesgos asegurables a que están expuestas las instituciones y sus trabajadores, tales como el seguro de vehículos, seguro de incendio, responsabilidad civil y otros. Incluye las primas de los seguros personales y los seguros de riesgos del trabajo.</t>
  </si>
  <si>
    <t>1.07.01</t>
  </si>
  <si>
    <t>Actividades de capacitación</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</si>
  <si>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</si>
  <si>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1.07.02</t>
  </si>
  <si>
    <t>Actividades de protocolo</t>
  </si>
  <si>
    <t>Erogaciones destinadas al pago de los servicios, útiles, materiales y suministros diversos, que se contraten de manera integral o adquieran en forma separada, necesarios para efectuar celebraciones y cualquier otra atención que se brinde a funcionarios o personas ajenas a la entidad, tales como recepciones oficiales, conmemoraciones, agasajos, exposiciones, entre otros.</t>
  </si>
  <si>
    <t>1.08.05</t>
  </si>
  <si>
    <t>Contempla los gastos por mantenimiento y reparaciones preventivas y habituales de toda clase de equipo de transporte y cualquier otro equipo de naturaleza similar.</t>
  </si>
  <si>
    <t>1.08.06</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</si>
  <si>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</si>
  <si>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1.08.07</t>
  </si>
  <si>
    <t>Mantenimiento y reparación de equipo y mobiliario de oficina</t>
  </si>
  <si>
    <t>Comprende el mantenimiento y reparaciones preventivas y habituales de equipo y mobiliario que se requiere para el uso de oficinas, como máquinas de escribir, archivadores, aires acondicionados, fotocopiadoras, escritorios, sillas, entre otros.</t>
  </si>
  <si>
    <t>1.08.99</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</si>
  <si>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</si>
  <si>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1.09.99</t>
  </si>
  <si>
    <t>Otros Impuestos</t>
  </si>
  <si>
    <t>Incluye la compra de especies fiscales, el pago de impuestos sobre la propiedad de vehículos y cualquier otra erogación por concepto de impuestos no considerados en los renglones anteriores.</t>
  </si>
  <si>
    <t>MATERIALES Y SUMINISTROS</t>
  </si>
  <si>
    <t>2.01.01</t>
  </si>
  <si>
    <t>Combustibles y lubricantes</t>
  </si>
  <si>
    <t>Abarca toda clase de sustancias, combustibles, lubricantes y aditivos de origen vegetal, animal o mineral tales como gasolina, diésel, carbón mineral, canfín, búnker, gas propano, aceite lubricante para motor, aceite de transmisión, grasas, aceite hidráulico y otros; usados generalmente en equipos de transporte, plantas eléctricas, calderas y otros.</t>
  </si>
  <si>
    <t>2.01.04</t>
  </si>
  <si>
    <t>Tintas, pinturas y diluyentes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</si>
  <si>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</si>
  <si>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2.02.03</t>
  </si>
  <si>
    <t>Alimentos y bebidas</t>
  </si>
  <si>
    <t>Pago de los montos correspondientes a la orden de alimentación por jornada extraordinaria, de acuerdo con el Reglamento de Gastos de Viaje y de Transporte de la Contraloría y el artículo 26 de la Convención Colectiva entre el BCCR y sus trabajadores.</t>
  </si>
  <si>
    <t>2.03.04</t>
  </si>
  <si>
    <t>Materiales y productos eléctricos, telefónicos y de cómputo</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</si>
  <si>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</si>
  <si>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2.04.02</t>
  </si>
  <si>
    <t>Repuestos y accesorios</t>
  </si>
  <si>
    <t>Compra baterías para radios de comunicación, parches y baterías para DEA, ambos para uso en la brigada de emergencias institucional.</t>
  </si>
  <si>
    <t>2.99.01</t>
  </si>
  <si>
    <t>Útiles y materiales de oficina y cómputo</t>
  </si>
  <si>
    <t>Comprende la adquisición de artículos que se requieren para realizar labores de oficina, de cómputo</t>
  </si>
  <si>
    <t>2.99.02</t>
  </si>
  <si>
    <t>Útiles y materiales médico hospitalario</t>
  </si>
  <si>
    <t>Comprende la adquisición de útiles y materiales no capitalizables que se utilizan en las actividades médico-quirúrgicas, de enfermería, farmacia, laboratorio e investigación en general</t>
  </si>
  <si>
    <t>2.99.03</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</si>
  <si>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</si>
  <si>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2.99.04</t>
  </si>
  <si>
    <t>Textiles y vestuario</t>
  </si>
  <si>
    <t>Contempla las compras de todo tipo de hilados, tejidos de fibras artificiales y naturales y prendas de vestir, incluye tanto la adquisición de los bienes terminados como los materiales para elaborarlos.</t>
  </si>
  <si>
    <t>2.99.05</t>
  </si>
  <si>
    <t>Útiles y materiales de limpieza</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</si>
  <si>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</si>
  <si>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2.99.99</t>
  </si>
  <si>
    <t>Otros útiles, materiales y suministros</t>
  </si>
  <si>
    <t>Incorpora la compra de útiles, materiales y suministros no incluidos en las subpartidas anteriores</t>
  </si>
  <si>
    <t>5</t>
  </si>
  <si>
    <t>BIENES DURADEROS</t>
  </si>
  <si>
    <t>5.01.03</t>
  </si>
  <si>
    <t>5.99.03</t>
  </si>
  <si>
    <t>Bienes Intangibles</t>
  </si>
  <si>
    <t>Incluye la adquisición y el desarrollo de sistemas informáticos, así como de software especializado. Se contemplan en esta subpartida, las erogaciones por concepto de adiciones y mejoras a sistemas que se encuentran en operación.</t>
  </si>
  <si>
    <t>TRANSFERENCIAS CORRIENTES</t>
  </si>
  <si>
    <t>6.02.01</t>
  </si>
  <si>
    <t>Becas a funcionarios</t>
  </si>
  <si>
    <t>6.02.02</t>
  </si>
  <si>
    <t>Becas a terceras personas</t>
  </si>
  <si>
    <t>6.02.03</t>
  </si>
  <si>
    <t>Ayudas a funcionarios</t>
  </si>
  <si>
    <t>6.03.01</t>
  </si>
  <si>
    <t>Prestaciones legales</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</si>
  <si>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</si>
  <si>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6.03.99</t>
  </si>
  <si>
    <t>Subsidio por incapacidades</t>
  </si>
  <si>
    <t>Incluye el pago de subsidio por incapacidad y maternidad que se debe reconocer según la normativa de la Caja Costarricense del Seguro Social.</t>
  </si>
  <si>
    <t>6.06.01</t>
  </si>
  <si>
    <t>Indemnizaciones</t>
  </si>
  <si>
    <t>Contempla el resarcimiento económico por el daño o perjuicio causado por la institución a personas físicas o jurídicas, incluyendo las costas judiciales o cualquier gasto similar, el cual debe tener respaldo en una sentencia judicial o una resolución administrativa. Incluye la indemnización generada como producto de juicios laborales que obliga al pago de salarios caídos donde se da por concluida la relación laboral, independientemente del periodo a los cuales pertenecen.</t>
  </si>
  <si>
    <t>6.7.01</t>
  </si>
  <si>
    <t>Cuotas a Organismos Internacionales</t>
  </si>
  <si>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</si>
  <si>
    <t>Sumas sin asignación presupuestaria</t>
  </si>
  <si>
    <t>9.02.01</t>
  </si>
  <si>
    <t>Sumas libres sin asignación presupuestaria</t>
  </si>
  <si>
    <t>Incluye montos a los que por diversas circunstancias no se les ha dado una asignación en las partidas, grupos y subpartidas presupuestarias.</t>
  </si>
  <si>
    <t>TOTAL</t>
  </si>
  <si>
    <t>Presupuesto de la Superintendencia General de Entidades Financieras para el año 2027</t>
  </si>
  <si>
    <t>Tiempo extraordinario</t>
  </si>
  <si>
    <t>Mantenimiento y reparación de equipo de transporte</t>
  </si>
  <si>
    <t>Mantenimiento y reparación de equipo de comunicación</t>
  </si>
  <si>
    <t>Productos de papel, cartón e impresos</t>
  </si>
  <si>
    <t>Suma presupuestada para el pago de ayuda por consumo eléctrico en jornada modalidad teletrabajo, todo de acuerdo con la Resolución de la Gerencia GER-RES-0069-2022 del 8/6/2022</t>
  </si>
  <si>
    <t>VARIACIÓN
PORCENTUAL</t>
  </si>
  <si>
    <t>PRESUPUESTO AÑO
2027</t>
  </si>
  <si>
    <t>PRESUPUESTO AÑO
2026</t>
  </si>
  <si>
    <t>1.04.01</t>
  </si>
  <si>
    <t>Servicio en Ciencias de la Salud</t>
  </si>
  <si>
    <t>Comprende la contratación de servicios profesionales y técnicos en el campo de la salud. En este caso corresponde a la realización de pruebas de esfuerzo para los miembros de la Brigada de Emergencia.</t>
  </si>
  <si>
    <t>2.01.02</t>
  </si>
  <si>
    <t>Productos farmacéuticos y medicinales</t>
  </si>
  <si>
    <t>Compra de implementos mínimos para los botiquines utilizados por la Brigada de Emergencia del edificio de los ODM (Ley 8488).</t>
  </si>
  <si>
    <t>2.99.06</t>
  </si>
  <si>
    <t>Útiles y materiales de resguardo y seguridad</t>
  </si>
  <si>
    <t>Compra de útiles y materiales de resguardo y seguridad utilizados por la brigada de emergencias del edificio de los ODM, Ley 8488.</t>
  </si>
  <si>
    <t>2.99.07</t>
  </si>
  <si>
    <t>Útiles y materiales de cocina y comedor</t>
  </si>
  <si>
    <t>5.01.02</t>
  </si>
  <si>
    <t>Equipo de transporte</t>
  </si>
  <si>
    <t>Compra de dos vehículos para sustitución de activos con 14 años de antigüedad.</t>
  </si>
  <si>
    <t>COMPARACIÓN PRESUPUESTO 2026</t>
  </si>
  <si>
    <t>Cruce por código: B, D y F de la matriz actual contra B, D y E del archivo Presupuesto consulta SUGEF 2026 (consulta)v2.xlsx</t>
  </si>
  <si>
    <t>77 códigos comparados</t>
  </si>
  <si>
    <t>76 coincidencias</t>
  </si>
  <si>
    <t>1 código faltante</t>
  </si>
  <si>
    <t>0 diferencias de importe</t>
  </si>
  <si>
    <t>Resultado: todos los códigos compartidos coinciden en detalle e importe. El código 5.01.03 (Equipo de Comunicación) aparece en la fila 73 del archivo de referencia y no existe en la matriz actual.</t>
  </si>
  <si>
    <t>Código</t>
  </si>
  <si>
    <t>Fila actual</t>
  </si>
  <si>
    <t>Fila archivo</t>
  </si>
  <si>
    <t>Detalle D</t>
  </si>
  <si>
    <t>Importe F actual</t>
  </si>
  <si>
    <t>Importe E archivo</t>
  </si>
  <si>
    <t>Diferencia</t>
  </si>
  <si>
    <t>Resultado</t>
  </si>
  <si>
    <t>Coincide</t>
  </si>
  <si>
    <t>Falta en actual</t>
  </si>
  <si>
    <t>(Consulta a supervisados)</t>
  </si>
  <si>
    <t>Observaciones de los supervisados</t>
  </si>
  <si>
    <t>Análisis de las observaciones</t>
  </si>
  <si>
    <t>6.07.01</t>
  </si>
  <si>
    <t>Mantenimiento de otros equipos</t>
  </si>
  <si>
    <t>Remuneración básica o salario base que se otorga al personal profesional, técnico o administrativo contratado para realizar trabajos de carácter especial y temporal, que mantiene una relación laboral por un período determinado.</t>
  </si>
  <si>
    <t>Corresponde al pago de servicios básicos no considerados en los conceptos anteriores, por ejemplo, los servicios que brindan las municipalidades o el sector privado, como recolección de desechos sólidos, aseo de vías y sitios públicos, alumbrado público y otros.</t>
  </si>
  <si>
    <t>Compra de cafetera para la atención de reuniones en la SUGEF.</t>
  </si>
  <si>
    <t>Suma que se destina en forma temporal a personas que no son funcionarias, para que inicien, continúen o completen sus estudios, sea en el país o en el exterior. Dicha suma puede cubrir parcial o totalmente el costo del estudio. Incluye ayudas económicas para prácticas estudiantiles que forman parte de los programas de estudio de centros de enseñanza.</t>
  </si>
  <si>
    <t>Monto que se destina en forma temporal a funcionarios para que inicien, continúen o completen sus estudios, en el país o en el exterior. Dicha suma puede cubrir parcial o totalmente el costo del estudio. Además, puede incluir los gastos de graduación.</t>
  </si>
  <si>
    <t>DETALLE</t>
  </si>
  <si>
    <t>Sueldos para cargos fijos</t>
  </si>
  <si>
    <r>
      <t xml:space="preserve">Resumen de observaciones: </t>
    </r>
    <r>
      <rPr>
        <sz val="11"/>
        <color theme="1"/>
        <rFont val="Aptos Narrow"/>
        <family val="2"/>
        <scheme val="minor"/>
      </rPr>
      <t>No se recibieron consultas u observaciones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</si>
</sst>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_);[Red]\(&quot;¢&quot;#,##0.00\)"/>
    <numFmt numFmtId="165" formatCode="\₡#,##0.00;[Red]\-\₡#,##0.00;\₡0.00"/>
    <numFmt numFmtId="166" formatCode="0.00%;[Red]\-0.00%;0.00%"/>
  </numFmts>
  <fonts count="1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2"/>
      <name val="Aptos Narrow"/>
      <family val="2"/>
      <scheme val="minor"/>
    </font>
    <font>
      <b/>
      <sz val="14"/>
      <name val="Aptos Narrow"/>
      <family val="2"/>
      <scheme val="minor"/>
    </font>
    <font>
      <sz val="10"/>
      <name val="Aptos Narrow"/>
      <family val="2"/>
      <scheme val="minor"/>
    </font>
    <font>
      <b/>
      <sz val="12"/>
      <color theme="0"/>
      <name val="Aptos Narrow"/>
      <family val="2"/>
      <scheme val="minor"/>
    </font>
    <font>
      <b/>
      <sz val="8"/>
      <name val="Aptos Narrow"/>
      <family val="2"/>
      <scheme val="minor"/>
    </font>
    <font>
      <sz val="8"/>
      <name val="Aptos Narrow"/>
      <family val="2"/>
      <scheme val="minor"/>
    </font>
    <font>
      <sz val="9"/>
      <name val="Aptos Narrow"/>
      <family val="2"/>
      <scheme val="minor"/>
    </font>
    <font>
      <b/>
      <sz val="10"/>
      <color theme="0"/>
      <name val="Aptos Narrow"/>
      <family val="2"/>
      <scheme val="minor"/>
    </font>
    <font>
      <i/>
      <sz val="10"/>
      <name val="Aptos Narrow"/>
      <family val="2"/>
      <scheme val="minor"/>
    </font>
    <font>
      <sz val="10"/>
      <color indexed="10"/>
      <name val="Aptos Narrow"/>
      <family val="2"/>
      <scheme val="minor"/>
    </font>
    <font>
      <b/>
      <sz val="11"/>
      <color rgb="FFFFFFFF"/>
      <name val="Aptos Narrow"/>
      <family val="2"/>
      <scheme val="minor"/>
    </font>
    <font>
      <b/>
      <sz val="18"/>
      <color rgb="FFFFFFFF"/>
      <name val="Aptos Narrow"/>
      <family val="2"/>
      <scheme val="minor"/>
    </font>
    <font>
      <i/>
      <sz val="10"/>
      <color rgb="FF666666"/>
      <name val="Aptos Narrow"/>
      <family val="2"/>
      <scheme val="minor"/>
    </font>
    <font>
      <b/>
      <sz val="11"/>
      <color rgb="FF17365D"/>
      <name val="Aptos Narrow"/>
      <family val="2"/>
      <scheme val="minor"/>
    </font>
    <font>
      <sz val="11"/>
      <color rgb="FF7F6000"/>
      <name val="Aptos Narrow"/>
      <family val="2"/>
      <scheme val="minor"/>
    </font>
  </fonts>
  <fills count="9">
    <fill>
      <patternFill patternType="none"/>
    </fill>
    <fill>
      <patternFill patternType="gray125"/>
    </fill>
    <fill>
      <patternFill patternType="solid">
        <fgColor rgb="FF0D559A"/>
        <bgColor indexed="64"/>
      </patternFill>
    </fill>
    <fill>
      <patternFill patternType="solid">
        <fgColor rgb="FF009585"/>
        <bgColor indexed="64"/>
      </patternFill>
    </fill>
    <fill>
      <patternFill patternType="solid">
        <fgColor theme="0"/>
        <bgColor indexed="64"/>
      </patternFill>
    </fill>
    <fill>
      <patternFill patternType="solid">
        <fgColor rgb="FF17365D"/>
        <bgColor indexed="64"/>
      </patternFill>
    </fill>
    <fill>
      <patternFill patternType="solid">
        <fgColor rgb="FFD9EAF7"/>
        <bgColor indexed="64"/>
      </patternFill>
    </fill>
    <fill>
      <patternFill patternType="solid">
        <fgColor rgb="FFFFF2CC"/>
        <bgColor indexed="64"/>
      </patternFill>
    </fill>
    <fill>
      <patternFill patternType="solid">
        <fgColor rgb="FF4472C4"/>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47">
    <xf numFmtId="0" fontId="0" fillId="0" borderId="0" xfId="0"/>
    <xf numFmtId="10" fontId="10" fillId="0" borderId="1" xfId="1" applyNumberFormat="1" applyFont="1" applyBorder="1" applyAlignment="1" applyProtection="1">
      <alignment horizontal="center" vertical="center" wrapText="1"/>
      <protection locked="0"/>
    </xf>
    <xf numFmtId="10" fontId="11" fillId="3" borderId="1" xfId="1" applyNumberFormat="1" applyFont="1" applyFill="1" applyBorder="1" applyAlignment="1" applyProtection="1">
      <alignment horizontal="center" vertical="center" wrapText="1"/>
      <protection locked="0"/>
    </xf>
    <xf numFmtId="0" fontId="17" fillId="6" borderId="0" xfId="0" applyFont="1" applyFill="1" applyAlignment="1">
      <alignment horizontal="center"/>
    </xf>
    <xf numFmtId="0" fontId="14" fillId="8" borderId="0" xfId="0" applyFont="1" applyFill="1" applyAlignment="1">
      <alignment horizontal="center" wrapText="1"/>
    </xf>
    <xf numFmtId="1" fontId="0" fillId="0" borderId="0" xfId="0" applyNumberFormat="1" applyAlignment="1">
      <alignment horizontal="center"/>
    </xf>
    <xf numFmtId="165" fontId="0" fillId="0" borderId="0" xfId="0" applyNumberFormat="1" applyAlignment="1">
      <alignment horizontal="right"/>
    </xf>
    <xf numFmtId="166" fontId="10" fillId="0" borderId="1" xfId="1" applyNumberFormat="1" applyFont="1" applyBorder="1" applyAlignment="1" applyProtection="1">
      <alignment horizontal="center" vertical="center" wrapText="1"/>
    </xf>
    <xf numFmtId="166" fontId="11" fillId="3" borderId="1" xfId="1" applyNumberFormat="1" applyFont="1" applyFill="1" applyBorder="1" applyAlignment="1" applyProtection="1">
      <alignment horizontal="center" vertical="center" wrapText="1"/>
    </xf>
    <xf numFmtId="166" fontId="2" fillId="3" borderId="1" xfId="1" applyNumberFormat="1" applyFont="1" applyFill="1" applyBorder="1" applyAlignment="1" applyProtection="1">
      <alignment horizontal="center" vertical="center" wrapText="1"/>
    </xf>
    <xf numFmtId="10" fontId="6" fillId="0" borderId="0" xfId="1" applyNumberFormat="1" applyFont="1" applyProtection="1"/>
    <xf numFmtId="0" fontId="15" fillId="5" borderId="0" xfId="0" applyFont="1" applyFill="1" applyAlignment="1">
      <alignment horizontal="center"/>
    </xf>
    <xf numFmtId="0" fontId="16" fillId="0" borderId="0" xfId="0" applyFont="1" applyAlignment="1">
      <alignment wrapText="1"/>
    </xf>
    <xf numFmtId="0" fontId="18" fillId="7" borderId="0" xfId="0" applyFont="1" applyFill="1" applyAlignment="1">
      <alignment wrapText="1"/>
    </xf>
    <xf numFmtId="0" fontId="4" fillId="0" borderId="0" xfId="0" applyFont="1" applyAlignment="1" applyProtection="1">
      <alignment horizontal="center"/>
    </xf>
    <xf numFmtId="0" fontId="4" fillId="0" borderId="0" xfId="0" applyFont="1" applyProtection="1"/>
    <xf numFmtId="0" fontId="5" fillId="0" borderId="0" xfId="0" applyFont="1" applyAlignment="1" applyProtection="1">
      <alignment horizontal="centerContinuous" vertical="center" wrapText="1"/>
    </xf>
    <xf numFmtId="0" fontId="5" fillId="0" borderId="0" xfId="0" applyFont="1" applyAlignment="1" applyProtection="1">
      <alignment vertical="center" wrapText="1"/>
    </xf>
    <xf numFmtId="0" fontId="4" fillId="0" borderId="0" xfId="0" applyFont="1" applyAlignment="1" applyProtection="1">
      <alignment horizontal="centerContinuous"/>
    </xf>
    <xf numFmtId="0" fontId="6" fillId="0" borderId="0" xfId="0" applyFont="1" applyProtection="1"/>
    <xf numFmtId="0" fontId="5" fillId="0" borderId="0" xfId="0" applyFont="1" applyAlignment="1" applyProtection="1">
      <alignment horizontal="center" vertical="center"/>
    </xf>
    <xf numFmtId="164" fontId="5" fillId="0" borderId="0" xfId="0" applyNumberFormat="1" applyFont="1" applyAlignment="1" applyProtection="1">
      <alignment horizontal="centerContinuous" vertical="center" wrapText="1"/>
    </xf>
    <xf numFmtId="0" fontId="7"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49" fontId="2" fillId="3" borderId="1" xfId="0" applyNumberFormat="1" applyFont="1" applyFill="1" applyBorder="1" applyAlignment="1" applyProtection="1">
      <alignment horizontal="center" vertical="center"/>
    </xf>
    <xf numFmtId="0" fontId="2" fillId="3" borderId="1" xfId="0" applyFont="1" applyFill="1" applyBorder="1" applyAlignment="1" applyProtection="1">
      <alignment horizontal="center" vertical="center" wrapText="1"/>
    </xf>
    <xf numFmtId="165" fontId="2" fillId="3" borderId="1" xfId="0" applyNumberFormat="1" applyFont="1" applyFill="1" applyBorder="1" applyAlignment="1" applyProtection="1">
      <alignment horizontal="right" vertical="center" wrapText="1"/>
    </xf>
    <xf numFmtId="10" fontId="2" fillId="3" borderId="1" xfId="1" applyNumberFormat="1" applyFont="1" applyFill="1" applyBorder="1" applyAlignment="1" applyProtection="1">
      <alignment horizontal="center" vertical="center" wrapText="1"/>
    </xf>
    <xf numFmtId="0" fontId="8" fillId="0" borderId="1" xfId="0" applyFont="1" applyBorder="1" applyAlignment="1" applyProtection="1">
      <alignment vertical="center" wrapText="1"/>
    </xf>
    <xf numFmtId="0" fontId="9" fillId="0" borderId="1" xfId="0" applyFont="1" applyBorder="1" applyAlignment="1" applyProtection="1">
      <alignment vertical="center" wrapText="1"/>
    </xf>
    <xf numFmtId="165" fontId="10" fillId="0" borderId="1" xfId="0" applyNumberFormat="1" applyFont="1" applyBorder="1" applyAlignment="1" applyProtection="1">
      <alignment vertical="center" wrapText="1"/>
    </xf>
    <xf numFmtId="0" fontId="6" fillId="0" borderId="0" xfId="0" applyFont="1" applyAlignment="1" applyProtection="1">
      <alignment wrapText="1"/>
    </xf>
    <xf numFmtId="49" fontId="11" fillId="3" borderId="1" xfId="0" applyNumberFormat="1" applyFont="1" applyFill="1" applyBorder="1" applyAlignment="1" applyProtection="1">
      <alignment horizontal="center" vertical="center"/>
    </xf>
    <xf numFmtId="0" fontId="11" fillId="3" borderId="1" xfId="0" applyFont="1" applyFill="1" applyBorder="1" applyAlignment="1" applyProtection="1">
      <alignment horizontal="center" vertical="center" wrapText="1"/>
    </xf>
    <xf numFmtId="165" fontId="11" fillId="3" borderId="1" xfId="0" applyNumberFormat="1" applyFont="1" applyFill="1" applyBorder="1" applyAlignment="1" applyProtection="1">
      <alignment horizontal="right" vertical="center" wrapText="1"/>
    </xf>
    <xf numFmtId="0" fontId="12" fillId="0" borderId="0" xfId="0" applyFont="1" applyAlignment="1" applyProtection="1">
      <alignment horizontal="left" vertical="top" wrapText="1"/>
    </xf>
    <xf numFmtId="0" fontId="13" fillId="0" borderId="0" xfId="0" applyFont="1" applyAlignment="1" applyProtection="1">
      <alignment vertical="top" wrapText="1"/>
    </xf>
    <xf numFmtId="0" fontId="13" fillId="0" borderId="0" xfId="0" applyFont="1" applyProtection="1"/>
    <xf numFmtId="0" fontId="6" fillId="0" borderId="0" xfId="0" applyFont="1" applyAlignment="1" applyProtection="1">
      <alignment horizontal="center" vertical="top"/>
    </xf>
    <xf numFmtId="0" fontId="6" fillId="0" borderId="0" xfId="0" applyFont="1" applyAlignment="1" applyProtection="1">
      <alignment horizontal="left" vertical="top" wrapText="1"/>
    </xf>
    <xf numFmtId="4" fontId="6" fillId="0" borderId="0" xfId="0" applyNumberFormat="1" applyFont="1" applyAlignment="1" applyProtection="1">
      <alignment vertical="top" wrapText="1"/>
    </xf>
    <xf numFmtId="0" fontId="3" fillId="4" borderId="0" xfId="2" applyFont="1" applyFill="1" applyProtection="1"/>
    <xf numFmtId="0" fontId="6" fillId="0" borderId="0" xfId="0" applyFont="1" applyAlignment="1" applyProtection="1">
      <alignment vertical="top" wrapText="1"/>
    </xf>
    <xf numFmtId="0" fontId="1" fillId="4" borderId="0" xfId="2" applyFill="1" applyProtection="1"/>
    <xf numFmtId="10" fontId="6" fillId="0" borderId="0" xfId="0" applyNumberFormat="1" applyFont="1" applyProtection="1"/>
    <xf numFmtId="10" fontId="10" fillId="0" borderId="1" xfId="1" applyNumberFormat="1" applyFont="1" applyBorder="1" applyAlignment="1" applyProtection="1">
      <alignment horizontal="center" vertical="top" wrapText="1"/>
      <protection locked="0"/>
    </xf>
    <xf numFmtId="10" fontId="10" fillId="0" borderId="1" xfId="1" applyNumberFormat="1" applyFont="1" applyBorder="1" applyAlignment="1" applyProtection="1">
      <alignment horizontal="left" vertical="top" wrapText="1"/>
      <protection locked="0"/>
    </xf>
  </cellXfs>
  <cellStyles count="3">
    <cellStyle name="Normal" xfId="0" builtinId="0"/>
    <cellStyle name="Normal 4" xfId="2" xr:uid="{B16E0ABE-2EB4-4D70-9E5B-858AAAEE11EF}"/>
    <cellStyle name="Porcentaje" xfId="1" builtinId="5"/>
  </cellStyles>
  <dxfs count="8">
    <dxf>
      <font>
        <color rgb="FF385723"/>
      </font>
      <fill>
        <patternFill patternType="solid">
          <fgColor indexed="64"/>
          <bgColor rgb="FFE2F0D9"/>
        </patternFill>
      </fill>
    </dxf>
    <dxf>
      <font>
        <b/>
        <i val="0"/>
        <color rgb="FF9C0006"/>
      </font>
      <fill>
        <patternFill patternType="solid">
          <fgColor indexed="64"/>
          <bgColor rgb="FFF4CCCC"/>
        </patternFill>
      </fill>
    </dxf>
    <dxf>
      <numFmt numFmtId="165" formatCode="\₡#,##0.00;[Red]\-\₡#,##0.00;\₡0.00"/>
      <alignment horizontal="right"/>
    </dxf>
    <dxf>
      <numFmt numFmtId="165" formatCode="\₡#,##0.00;[Red]\-\₡#,##0.00;\₡0.00"/>
      <alignment horizontal="right"/>
    </dxf>
    <dxf>
      <numFmt numFmtId="165" formatCode="\₡#,##0.00;[Red]\-\₡#,##0.00;\₡0.00"/>
      <alignment horizontal="right"/>
    </dxf>
    <dxf>
      <numFmt numFmtId="1" formatCode="0"/>
      <alignment horizontal="center"/>
    </dxf>
    <dxf>
      <numFmt numFmtId="1" formatCode="0"/>
      <alignment horizontal="center"/>
    </dxf>
    <dxf>
      <font>
        <b/>
        <color rgb="FFFFFFFF"/>
      </font>
      <fill>
        <patternFill patternType="solid">
          <fgColor indexed="64"/>
          <bgColor rgb="FF4472C4"/>
        </patternFill>
      </fill>
      <alignment horizontal="center"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27939</xdr:colOff>
      <xdr:row>0</xdr:row>
      <xdr:rowOff>146078</xdr:rowOff>
    </xdr:from>
    <xdr:to>
      <xdr:col>3</xdr:col>
      <xdr:colOff>8466</xdr:colOff>
      <xdr:row>5</xdr:row>
      <xdr:rowOff>93135</xdr:rowOff>
    </xdr:to>
    <xdr:pic>
      <xdr:nvPicPr>
        <xdr:cNvPr id="2" name="Imagen 1">
          <a:extLst>
            <a:ext uri="{FF2B5EF4-FFF2-40B4-BE49-F238E27FC236}">
              <a16:creationId xmlns:a16="http://schemas.microsoft.com/office/drawing/2014/main" id="{56EA99E1-D417-46B9-9D6A-E303A10E9E03}"/>
            </a:ext>
          </a:extLst>
        </xdr:cNvPr>
        <xdr:cNvPicPr>
          <a:picLocks noChangeAspect="1"/>
        </xdr:cNvPicPr>
      </xdr:nvPicPr>
      <xdr:blipFill>
        <a:blip xmlns:r="http://schemas.openxmlformats.org/officeDocument/2006/relationships" r:embed="rId1"/>
        <a:stretch>
          <a:fillRect/>
        </a:stretch>
      </xdr:blipFill>
      <xdr:spPr>
        <a:xfrm>
          <a:off x="44872" y="146078"/>
          <a:ext cx="3223261" cy="92072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EF993D-3778-459B-BDA9-888CB6FE5A03}" name="ComparacionPresupuesto2026" displayName="ComparacionPresupuesto2026" ref="A6:H83" totalsRowShown="0" headerRowDxfId="7">
  <autoFilter ref="A6:H83" xr:uid="{C2EF993D-3778-459B-BDA9-888CB6FE5A03}"/>
  <tableColumns count="8">
    <tableColumn id="1" xr3:uid="{2BCD77F5-BBBC-4812-BC47-E152B86C97ED}" name="Código"/>
    <tableColumn id="2" xr3:uid="{CD1C3F37-319D-4199-BFF5-A4829928F556}" name="Fila actual" dataDxfId="6"/>
    <tableColumn id="3" xr3:uid="{BF2AF482-6876-49DC-BBA7-0AE85AE7D4EC}" name="Fila archivo" dataDxfId="5"/>
    <tableColumn id="4" xr3:uid="{046EA3AA-F6FF-4300-94DE-2E00808D6850}" name="Detalle D"/>
    <tableColumn id="5" xr3:uid="{79C51EB0-CA56-4927-B3E3-D1E78E6D5FDE}" name="Importe F actual" dataDxfId="4"/>
    <tableColumn id="6" xr3:uid="{354EA4A2-7E21-4C90-A0D5-EA3A9D361866}" name="Importe E archivo" dataDxfId="3"/>
    <tableColumn id="7" xr3:uid="{E5834F8C-1039-426B-9FE5-A3333079D91F}" name="Diferencia" dataDxfId="2">
      <calculatedColumnFormula>IF(OR(E7="",F7=""),"",E7-F7)</calculatedColumnFormula>
    </tableColumn>
    <tableColumn id="8" xr3:uid="{78C20AEC-FCDF-42FC-A81D-9FE048FFF611}" name="Resultado"/>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33CC-871D-4588-AECB-99AFA7EF6AC2}">
  <dimension ref="B3:J90"/>
  <sheetViews>
    <sheetView showGridLines="0" tabSelected="1" zoomScale="90" zoomScaleNormal="90" workbookViewId="0">
      <selection activeCell="C13" sqref="C13"/>
    </sheetView>
  </sheetViews>
  <sheetFormatPr baseColWidth="10" defaultColWidth="11.44140625" defaultRowHeight="13.8" outlineLevelRow="1" x14ac:dyDescent="0.3"/>
  <cols>
    <col min="1" max="1" width="0.21875" style="19" customWidth="1"/>
    <col min="2" max="2" width="9.77734375" style="38" customWidth="1"/>
    <col min="3" max="3" width="37.5546875" style="42" customWidth="1"/>
    <col min="4" max="4" width="53.5546875" style="42" bestFit="1" customWidth="1"/>
    <col min="5" max="6" width="19.21875" style="42" customWidth="1"/>
    <col min="7" max="7" width="17.77734375" style="42" customWidth="1"/>
    <col min="8" max="8" width="16.21875" style="19" customWidth="1"/>
    <col min="9" max="9" width="30.21875" style="19" customWidth="1"/>
    <col min="10" max="10" width="30.109375" style="19" customWidth="1"/>
    <col min="11" max="16384" width="11.44140625" style="19"/>
  </cols>
  <sheetData>
    <row r="3" spans="2:10" s="15" customFormat="1" ht="16.05" x14ac:dyDescent="0.4">
      <c r="B3" s="14"/>
    </row>
    <row r="4" spans="2:10" s="15" customFormat="1" ht="18" x14ac:dyDescent="0.3">
      <c r="B4" s="16" t="s">
        <v>196</v>
      </c>
      <c r="C4" s="16"/>
      <c r="D4" s="16"/>
      <c r="E4" s="16"/>
      <c r="F4" s="16"/>
      <c r="G4" s="16"/>
      <c r="H4" s="16"/>
      <c r="I4" s="16"/>
      <c r="J4" s="17"/>
    </row>
    <row r="5" spans="2:10" ht="16.05" x14ac:dyDescent="0.4">
      <c r="B5" s="18" t="s">
        <v>236</v>
      </c>
      <c r="C5" s="18"/>
      <c r="D5" s="18"/>
      <c r="E5" s="18"/>
      <c r="F5" s="18"/>
      <c r="G5" s="18"/>
      <c r="H5" s="18"/>
      <c r="I5" s="18"/>
      <c r="J5" s="15"/>
    </row>
    <row r="6" spans="2:10" ht="18" x14ac:dyDescent="0.3">
      <c r="B6" s="20"/>
      <c r="C6" s="16"/>
      <c r="D6" s="16"/>
      <c r="E6" s="21"/>
      <c r="F6" s="21"/>
      <c r="G6" s="21"/>
    </row>
    <row r="7" spans="2:10" ht="31.2" x14ac:dyDescent="0.3">
      <c r="B7" s="22" t="s">
        <v>0</v>
      </c>
      <c r="C7" s="23" t="s">
        <v>1</v>
      </c>
      <c r="D7" s="23" t="s">
        <v>246</v>
      </c>
      <c r="E7" s="23" t="s">
        <v>203</v>
      </c>
      <c r="F7" s="23" t="s">
        <v>204</v>
      </c>
      <c r="G7" s="23" t="s">
        <v>2</v>
      </c>
      <c r="H7" s="23" t="s">
        <v>202</v>
      </c>
      <c r="I7" s="23" t="s">
        <v>237</v>
      </c>
      <c r="J7" s="23" t="s">
        <v>238</v>
      </c>
    </row>
    <row r="8" spans="2:10" ht="27" customHeight="1" x14ac:dyDescent="0.3">
      <c r="B8" s="24" t="s">
        <v>3</v>
      </c>
      <c r="C8" s="25" t="s">
        <v>4</v>
      </c>
      <c r="D8" s="25"/>
      <c r="E8" s="26">
        <f>SUM(E9:E26)</f>
        <v>11109731757.52</v>
      </c>
      <c r="F8" s="26">
        <f>SUM(F9:F26)</f>
        <v>10363947625.84</v>
      </c>
      <c r="G8" s="26">
        <f>E8-F8</f>
        <v>745784131.68000031</v>
      </c>
      <c r="H8" s="9">
        <f>IF(F8=0,IF(E8=0,0,1),(E8-F8)/F8)</f>
        <v>7.19594655052644E-2</v>
      </c>
      <c r="I8" s="27"/>
      <c r="J8" s="27"/>
    </row>
    <row r="9" spans="2:10" s="31" customFormat="1" ht="68.7" customHeight="1" outlineLevel="1" x14ac:dyDescent="0.3">
      <c r="B9" s="28" t="s">
        <v>5</v>
      </c>
      <c r="C9" s="28" t="s">
        <v>247</v>
      </c>
      <c r="D9" s="29" t="s">
        <v>6</v>
      </c>
      <c r="E9" s="30">
        <v>6358807894.8000002</v>
      </c>
      <c r="F9" s="30">
        <v>5697549048.2399998</v>
      </c>
      <c r="G9" s="30">
        <f t="shared" ref="G9:G72" si="0">E9-F9</f>
        <v>661258846.56000042</v>
      </c>
      <c r="H9" s="7">
        <f t="shared" ref="H9:H72" si="1">IF(F9=0,IF(E9=0,0,1),(E9-F9)/F9)</f>
        <v>0.11606022887407462</v>
      </c>
      <c r="I9" s="1"/>
      <c r="J9" s="45"/>
    </row>
    <row r="10" spans="2:10" s="31" customFormat="1" ht="32.4" outlineLevel="1" x14ac:dyDescent="0.3">
      <c r="B10" s="28" t="s">
        <v>7</v>
      </c>
      <c r="C10" s="28" t="s">
        <v>8</v>
      </c>
      <c r="D10" s="29" t="s">
        <v>241</v>
      </c>
      <c r="E10" s="30">
        <v>0</v>
      </c>
      <c r="F10" s="30">
        <v>0</v>
      </c>
      <c r="G10" s="30">
        <f t="shared" si="0"/>
        <v>0</v>
      </c>
      <c r="H10" s="7">
        <f t="shared" si="1"/>
        <v>0</v>
      </c>
      <c r="I10" s="1"/>
      <c r="J10" s="45"/>
    </row>
    <row r="11" spans="2:10" s="31" customFormat="1" ht="56.7" customHeight="1" outlineLevel="1" x14ac:dyDescent="0.3">
      <c r="B11" s="28" t="s">
        <v>9</v>
      </c>
      <c r="C11" s="28" t="s">
        <v>197</v>
      </c>
      <c r="D11" s="29" t="s">
        <v>10</v>
      </c>
      <c r="E11" s="30">
        <v>20000000</v>
      </c>
      <c r="F11" s="30">
        <v>20000000</v>
      </c>
      <c r="G11" s="30">
        <f t="shared" si="0"/>
        <v>0</v>
      </c>
      <c r="H11" s="7">
        <f t="shared" si="1"/>
        <v>0</v>
      </c>
      <c r="I11" s="1"/>
      <c r="J11" s="45"/>
    </row>
    <row r="12" spans="2:10" s="31" customFormat="1" ht="46.2" customHeight="1" outlineLevel="1" x14ac:dyDescent="0.3">
      <c r="B12" s="28" t="s">
        <v>11</v>
      </c>
      <c r="C12" s="28" t="s">
        <v>12</v>
      </c>
      <c r="D12" s="29" t="s">
        <v>13</v>
      </c>
      <c r="E12" s="30">
        <v>20000000</v>
      </c>
      <c r="F12" s="30">
        <v>20000000</v>
      </c>
      <c r="G12" s="30">
        <f t="shared" si="0"/>
        <v>0</v>
      </c>
      <c r="H12" s="7">
        <f t="shared" si="1"/>
        <v>0</v>
      </c>
      <c r="I12" s="1"/>
      <c r="J12" s="45"/>
    </row>
    <row r="13" spans="2:10" s="31" customFormat="1" ht="48.45" customHeight="1" outlineLevel="1" x14ac:dyDescent="0.3">
      <c r="B13" s="28" t="s">
        <v>14</v>
      </c>
      <c r="C13" s="28" t="s">
        <v>15</v>
      </c>
      <c r="D13" s="29" t="s">
        <v>16</v>
      </c>
      <c r="E13" s="30">
        <v>735734179.20000005</v>
      </c>
      <c r="F13" s="30">
        <v>843416214</v>
      </c>
      <c r="G13" s="30">
        <f t="shared" si="0"/>
        <v>-107682034.79999995</v>
      </c>
      <c r="H13" s="7">
        <f t="shared" si="1"/>
        <v>-0.12767365982840823</v>
      </c>
      <c r="I13" s="1"/>
      <c r="J13" s="45"/>
    </row>
    <row r="14" spans="2:10" s="31" customFormat="1" ht="39.450000000000003" customHeight="1" outlineLevel="1" x14ac:dyDescent="0.3">
      <c r="B14" s="28" t="s">
        <v>17</v>
      </c>
      <c r="C14" s="28" t="s">
        <v>18</v>
      </c>
      <c r="D14" s="29" t="s">
        <v>19</v>
      </c>
      <c r="E14" s="30">
        <v>29249103.960000001</v>
      </c>
      <c r="F14" s="30">
        <v>29249103.960000001</v>
      </c>
      <c r="G14" s="30">
        <f t="shared" si="0"/>
        <v>0</v>
      </c>
      <c r="H14" s="7">
        <f t="shared" si="1"/>
        <v>0</v>
      </c>
      <c r="I14" s="1"/>
      <c r="J14" s="45"/>
    </row>
    <row r="15" spans="2:10" s="31" customFormat="1" ht="49.95" customHeight="1" outlineLevel="1" x14ac:dyDescent="0.3">
      <c r="B15" s="28" t="s">
        <v>20</v>
      </c>
      <c r="C15" s="28" t="s">
        <v>21</v>
      </c>
      <c r="D15" s="29" t="s">
        <v>22</v>
      </c>
      <c r="E15" s="30">
        <v>660527274</v>
      </c>
      <c r="F15" s="30">
        <v>614735435.03999996</v>
      </c>
      <c r="G15" s="30">
        <f t="shared" si="0"/>
        <v>45791838.960000038</v>
      </c>
      <c r="H15" s="7">
        <f t="shared" si="1"/>
        <v>7.4490319493328752E-2</v>
      </c>
      <c r="I15" s="1"/>
      <c r="J15" s="45"/>
    </row>
    <row r="16" spans="2:10" s="31" customFormat="1" ht="61.2" customHeight="1" outlineLevel="1" x14ac:dyDescent="0.3">
      <c r="B16" s="28" t="s">
        <v>23</v>
      </c>
      <c r="C16" s="28" t="s">
        <v>24</v>
      </c>
      <c r="D16" s="29" t="s">
        <v>25</v>
      </c>
      <c r="E16" s="30">
        <v>609492353.04000008</v>
      </c>
      <c r="F16" s="30">
        <v>567238568.75999999</v>
      </c>
      <c r="G16" s="30">
        <f t="shared" si="0"/>
        <v>42253784.280000091</v>
      </c>
      <c r="H16" s="7">
        <f t="shared" si="1"/>
        <v>7.4490323132237093E-2</v>
      </c>
      <c r="I16" s="1"/>
      <c r="J16" s="45"/>
    </row>
    <row r="17" spans="2:10" s="31" customFormat="1" ht="59.7" customHeight="1" outlineLevel="1" x14ac:dyDescent="0.3">
      <c r="B17" s="28" t="s">
        <v>26</v>
      </c>
      <c r="C17" s="28" t="s">
        <v>27</v>
      </c>
      <c r="D17" s="29" t="s">
        <v>28</v>
      </c>
      <c r="E17" s="30">
        <v>153043691.16</v>
      </c>
      <c r="F17" s="30">
        <v>199372225.91999999</v>
      </c>
      <c r="G17" s="30">
        <f t="shared" si="0"/>
        <v>-46328534.75999999</v>
      </c>
      <c r="H17" s="7">
        <f t="shared" si="1"/>
        <v>-0.23237205957960141</v>
      </c>
      <c r="I17" s="1"/>
      <c r="J17" s="45"/>
    </row>
    <row r="18" spans="2:10" s="31" customFormat="1" ht="99.45" customHeight="1" outlineLevel="1" x14ac:dyDescent="0.3">
      <c r="B18" s="28" t="s">
        <v>29</v>
      </c>
      <c r="C18" s="28" t="s">
        <v>30</v>
      </c>
      <c r="D18" s="29" t="s">
        <v>31</v>
      </c>
      <c r="E18" s="30">
        <v>733185274.91999984</v>
      </c>
      <c r="F18" s="30">
        <v>682356334.08000004</v>
      </c>
      <c r="G18" s="30">
        <f t="shared" si="0"/>
        <v>50828940.839999795</v>
      </c>
      <c r="H18" s="7">
        <f t="shared" si="1"/>
        <v>7.4490318769489972E-2</v>
      </c>
      <c r="I18" s="1"/>
      <c r="J18" s="45"/>
    </row>
    <row r="19" spans="2:10" s="31" customFormat="1" ht="50.7" customHeight="1" outlineLevel="1" x14ac:dyDescent="0.3">
      <c r="B19" s="28" t="s">
        <v>32</v>
      </c>
      <c r="C19" s="28" t="s">
        <v>33</v>
      </c>
      <c r="D19" s="29" t="s">
        <v>34</v>
      </c>
      <c r="E19" s="30">
        <v>39631642.079999998</v>
      </c>
      <c r="F19" s="30">
        <v>36884133</v>
      </c>
      <c r="G19" s="30">
        <f t="shared" si="0"/>
        <v>2747509.0799999982</v>
      </c>
      <c r="H19" s="7">
        <f t="shared" si="1"/>
        <v>7.4490271467137326E-2</v>
      </c>
      <c r="I19" s="1"/>
      <c r="J19" s="45"/>
    </row>
    <row r="20" spans="2:10" s="31" customFormat="1" ht="40.950000000000003" customHeight="1" outlineLevel="1" x14ac:dyDescent="0.3">
      <c r="B20" s="28" t="s">
        <v>35</v>
      </c>
      <c r="C20" s="28" t="s">
        <v>36</v>
      </c>
      <c r="D20" s="29" t="s">
        <v>37</v>
      </c>
      <c r="E20" s="30">
        <v>118894915.08000001</v>
      </c>
      <c r="F20" s="30">
        <v>110652383.88</v>
      </c>
      <c r="G20" s="30">
        <f t="shared" si="0"/>
        <v>8242531.2000000179</v>
      </c>
      <c r="H20" s="7">
        <f t="shared" si="1"/>
        <v>7.4490317433548073E-2</v>
      </c>
      <c r="I20" s="1"/>
      <c r="J20" s="45"/>
    </row>
    <row r="21" spans="2:10" s="31" customFormat="1" ht="43.95" customHeight="1" outlineLevel="1" x14ac:dyDescent="0.3">
      <c r="B21" s="28" t="s">
        <v>38</v>
      </c>
      <c r="C21" s="28" t="s">
        <v>39</v>
      </c>
      <c r="D21" s="29" t="s">
        <v>40</v>
      </c>
      <c r="E21" s="30">
        <v>396316367.15999997</v>
      </c>
      <c r="F21" s="30">
        <v>368841264.12</v>
      </c>
      <c r="G21" s="30">
        <f t="shared" si="0"/>
        <v>27475103.039999962</v>
      </c>
      <c r="H21" s="7">
        <f t="shared" si="1"/>
        <v>7.4490317957106672E-2</v>
      </c>
      <c r="I21" s="1"/>
      <c r="J21" s="45"/>
    </row>
    <row r="22" spans="2:10" s="31" customFormat="1" ht="62.7" customHeight="1" outlineLevel="1" x14ac:dyDescent="0.3">
      <c r="B22" s="28" t="s">
        <v>41</v>
      </c>
      <c r="C22" s="28" t="s">
        <v>42</v>
      </c>
      <c r="D22" s="29" t="s">
        <v>43</v>
      </c>
      <c r="E22" s="30">
        <v>39631642.079999998</v>
      </c>
      <c r="F22" s="30">
        <v>36884133</v>
      </c>
      <c r="G22" s="30">
        <f t="shared" si="0"/>
        <v>2747509.0799999982</v>
      </c>
      <c r="H22" s="7">
        <f t="shared" si="1"/>
        <v>7.4490271467137326E-2</v>
      </c>
      <c r="I22" s="1"/>
      <c r="J22" s="45"/>
    </row>
    <row r="23" spans="2:10" s="31" customFormat="1" ht="43.2" customHeight="1" outlineLevel="1" x14ac:dyDescent="0.3">
      <c r="B23" s="28" t="s">
        <v>44</v>
      </c>
      <c r="C23" s="28" t="s">
        <v>45</v>
      </c>
      <c r="D23" s="29" t="s">
        <v>46</v>
      </c>
      <c r="E23" s="30">
        <v>442289065.79999989</v>
      </c>
      <c r="F23" s="30">
        <v>411626849.88</v>
      </c>
      <c r="G23" s="30">
        <f t="shared" si="0"/>
        <v>30662215.919999897</v>
      </c>
      <c r="H23" s="7">
        <f t="shared" si="1"/>
        <v>7.449032036889415E-2</v>
      </c>
      <c r="I23" s="1"/>
      <c r="J23" s="45"/>
    </row>
    <row r="24" spans="2:10" s="31" customFormat="1" ht="67.2" customHeight="1" outlineLevel="1" x14ac:dyDescent="0.3">
      <c r="B24" s="28" t="s">
        <v>47</v>
      </c>
      <c r="C24" s="28" t="s">
        <v>48</v>
      </c>
      <c r="D24" s="29" t="s">
        <v>49</v>
      </c>
      <c r="E24" s="30">
        <v>237789822.11999997</v>
      </c>
      <c r="F24" s="30">
        <v>221304761.03999999</v>
      </c>
      <c r="G24" s="30">
        <f t="shared" si="0"/>
        <v>16485061.079999983</v>
      </c>
      <c r="H24" s="7">
        <f t="shared" si="1"/>
        <v>7.4490313730848162E-2</v>
      </c>
      <c r="I24" s="1"/>
      <c r="J24" s="45"/>
    </row>
    <row r="25" spans="2:10" s="31" customFormat="1" ht="63.45" customHeight="1" outlineLevel="1" x14ac:dyDescent="0.3">
      <c r="B25" s="28" t="s">
        <v>50</v>
      </c>
      <c r="C25" s="28" t="s">
        <v>51</v>
      </c>
      <c r="D25" s="29" t="s">
        <v>52</v>
      </c>
      <c r="E25" s="30">
        <v>115694962.08000001</v>
      </c>
      <c r="F25" s="30">
        <v>110652383.88</v>
      </c>
      <c r="G25" s="30">
        <f t="shared" si="0"/>
        <v>5042578.2000000179</v>
      </c>
      <c r="H25" s="7">
        <f t="shared" si="1"/>
        <v>4.5571347161111143E-2</v>
      </c>
      <c r="I25" s="1"/>
      <c r="J25" s="45"/>
    </row>
    <row r="26" spans="2:10" s="31" customFormat="1" ht="53.7" customHeight="1" outlineLevel="1" x14ac:dyDescent="0.3">
      <c r="B26" s="28" t="s">
        <v>53</v>
      </c>
      <c r="C26" s="28" t="s">
        <v>54</v>
      </c>
      <c r="D26" s="29" t="s">
        <v>55</v>
      </c>
      <c r="E26" s="30">
        <v>399443570.03999996</v>
      </c>
      <c r="F26" s="30">
        <v>393184787.04000002</v>
      </c>
      <c r="G26" s="30">
        <f t="shared" si="0"/>
        <v>6258782.9999999404</v>
      </c>
      <c r="H26" s="7">
        <f t="shared" si="1"/>
        <v>1.5918171827342887E-2</v>
      </c>
      <c r="I26" s="1"/>
      <c r="J26" s="45"/>
    </row>
    <row r="27" spans="2:10" s="31" customFormat="1" x14ac:dyDescent="0.3">
      <c r="B27" s="32">
        <v>1</v>
      </c>
      <c r="C27" s="33" t="s">
        <v>56</v>
      </c>
      <c r="D27" s="33"/>
      <c r="E27" s="34">
        <f>SUM(E28:E55)</f>
        <v>4712869170.2285681</v>
      </c>
      <c r="F27" s="34">
        <f>SUM(F28:F55)</f>
        <v>4887838639.9439259</v>
      </c>
      <c r="G27" s="34">
        <f t="shared" si="0"/>
        <v>-174969469.71535778</v>
      </c>
      <c r="H27" s="8">
        <f t="shared" si="1"/>
        <v>-3.5796899735087213E-2</v>
      </c>
      <c r="I27" s="2"/>
      <c r="J27" s="2"/>
    </row>
    <row r="28" spans="2:10" s="31" customFormat="1" ht="48.45" customHeight="1" outlineLevel="1" x14ac:dyDescent="0.3">
      <c r="B28" s="28" t="s">
        <v>57</v>
      </c>
      <c r="C28" s="28" t="s">
        <v>58</v>
      </c>
      <c r="D28" s="29" t="s">
        <v>59</v>
      </c>
      <c r="E28" s="30">
        <v>0</v>
      </c>
      <c r="F28" s="30">
        <v>4000000</v>
      </c>
      <c r="G28" s="30">
        <f t="shared" si="0"/>
        <v>-4000000</v>
      </c>
      <c r="H28" s="7">
        <f t="shared" si="1"/>
        <v>-1</v>
      </c>
      <c r="I28" s="1"/>
      <c r="J28" s="45"/>
    </row>
    <row r="29" spans="2:10" s="31" customFormat="1" ht="46.95" customHeight="1" outlineLevel="1" x14ac:dyDescent="0.3">
      <c r="B29" s="28" t="s">
        <v>60</v>
      </c>
      <c r="C29" s="28" t="s">
        <v>61</v>
      </c>
      <c r="D29" s="29" t="s">
        <v>62</v>
      </c>
      <c r="E29" s="30">
        <v>200000</v>
      </c>
      <c r="F29" s="30">
        <v>200000</v>
      </c>
      <c r="G29" s="30">
        <f t="shared" si="0"/>
        <v>0</v>
      </c>
      <c r="H29" s="7">
        <f t="shared" si="1"/>
        <v>0</v>
      </c>
      <c r="I29" s="1"/>
      <c r="J29" s="45"/>
    </row>
    <row r="30" spans="2:10" s="31" customFormat="1" ht="47.7" customHeight="1" outlineLevel="1" x14ac:dyDescent="0.3">
      <c r="B30" s="28" t="s">
        <v>63</v>
      </c>
      <c r="C30" s="28" t="s">
        <v>64</v>
      </c>
      <c r="D30" s="29" t="s">
        <v>65</v>
      </c>
      <c r="E30" s="30">
        <v>780000</v>
      </c>
      <c r="F30" s="30">
        <v>780000</v>
      </c>
      <c r="G30" s="30">
        <f t="shared" si="0"/>
        <v>0</v>
      </c>
      <c r="H30" s="7">
        <f t="shared" si="1"/>
        <v>0</v>
      </c>
      <c r="I30" s="1"/>
      <c r="J30" s="45"/>
    </row>
    <row r="31" spans="2:10" s="31" customFormat="1" ht="32.4" outlineLevel="1" x14ac:dyDescent="0.3">
      <c r="B31" s="28" t="s">
        <v>66</v>
      </c>
      <c r="C31" s="28" t="s">
        <v>67</v>
      </c>
      <c r="D31" s="29" t="s">
        <v>242</v>
      </c>
      <c r="E31" s="30">
        <v>50000</v>
      </c>
      <c r="F31" s="30">
        <v>50000</v>
      </c>
      <c r="G31" s="30">
        <f t="shared" si="0"/>
        <v>0</v>
      </c>
      <c r="H31" s="7">
        <f t="shared" si="1"/>
        <v>0</v>
      </c>
      <c r="I31" s="1"/>
      <c r="J31" s="45"/>
    </row>
    <row r="32" spans="2:10" s="31" customFormat="1" ht="92.7" customHeight="1" outlineLevel="1" x14ac:dyDescent="0.3">
      <c r="B32" s="28" t="s">
        <v>68</v>
      </c>
      <c r="C32" s="28" t="s">
        <v>69</v>
      </c>
      <c r="D32" s="29" t="s">
        <v>70</v>
      </c>
      <c r="E32" s="30">
        <v>43290000</v>
      </c>
      <c r="F32" s="30">
        <v>43290000</v>
      </c>
      <c r="G32" s="30">
        <f t="shared" si="0"/>
        <v>0</v>
      </c>
      <c r="H32" s="7">
        <f t="shared" si="1"/>
        <v>0</v>
      </c>
      <c r="I32" s="1"/>
      <c r="J32" s="45"/>
    </row>
    <row r="33" spans="2:10" s="31" customFormat="1" ht="31.2" customHeight="1" outlineLevel="1" x14ac:dyDescent="0.3">
      <c r="B33" s="28" t="s">
        <v>71</v>
      </c>
      <c r="C33" s="28" t="s">
        <v>72</v>
      </c>
      <c r="D33" s="29" t="s">
        <v>73</v>
      </c>
      <c r="E33" s="30">
        <v>6500000</v>
      </c>
      <c r="F33" s="30">
        <v>2500000</v>
      </c>
      <c r="G33" s="30">
        <f t="shared" si="0"/>
        <v>4000000</v>
      </c>
      <c r="H33" s="7">
        <f t="shared" si="1"/>
        <v>1.6</v>
      </c>
      <c r="I33" s="1"/>
      <c r="J33" s="45"/>
    </row>
    <row r="34" spans="2:10" s="31" customFormat="1" ht="54.45" customHeight="1" outlineLevel="1" x14ac:dyDescent="0.3">
      <c r="B34" s="28" t="s">
        <v>74</v>
      </c>
      <c r="C34" s="28" t="s">
        <v>75</v>
      </c>
      <c r="D34" s="29" t="s">
        <v>76</v>
      </c>
      <c r="E34" s="30">
        <v>2000000</v>
      </c>
      <c r="F34" s="30">
        <v>1000000</v>
      </c>
      <c r="G34" s="30">
        <f t="shared" si="0"/>
        <v>1000000</v>
      </c>
      <c r="H34" s="7">
        <f t="shared" si="1"/>
        <v>1</v>
      </c>
      <c r="I34" s="1"/>
      <c r="J34" s="45"/>
    </row>
    <row r="35" spans="2:10" s="31" customFormat="1" ht="39.450000000000003" customHeight="1" outlineLevel="1" x14ac:dyDescent="0.3">
      <c r="B35" s="28" t="s">
        <v>77</v>
      </c>
      <c r="C35" s="28" t="s">
        <v>78</v>
      </c>
      <c r="D35" s="29" t="s">
        <v>79</v>
      </c>
      <c r="E35" s="30">
        <v>300000</v>
      </c>
      <c r="F35" s="30">
        <v>300000</v>
      </c>
      <c r="G35" s="30">
        <f t="shared" si="0"/>
        <v>0</v>
      </c>
      <c r="H35" s="7">
        <f t="shared" si="1"/>
        <v>0</v>
      </c>
      <c r="I35" s="1"/>
      <c r="J35" s="45"/>
    </row>
    <row r="36" spans="2:10" s="31" customFormat="1" ht="40.950000000000003" customHeight="1" outlineLevel="1" x14ac:dyDescent="0.3">
      <c r="B36" s="28" t="s">
        <v>80</v>
      </c>
      <c r="C36" s="28" t="s">
        <v>81</v>
      </c>
      <c r="D36" s="29" t="s">
        <v>82</v>
      </c>
      <c r="E36" s="30">
        <v>4366599.92</v>
      </c>
      <c r="F36" s="30">
        <v>4311703.76</v>
      </c>
      <c r="G36" s="30">
        <f t="shared" si="0"/>
        <v>54896.160000000149</v>
      </c>
      <c r="H36" s="7">
        <f t="shared" si="1"/>
        <v>1.2731895105892004E-2</v>
      </c>
      <c r="I36" s="1"/>
      <c r="J36" s="45"/>
    </row>
    <row r="37" spans="2:10" s="31" customFormat="1" ht="40.950000000000003" customHeight="1" outlineLevel="1" x14ac:dyDescent="0.3">
      <c r="B37" s="28" t="s">
        <v>205</v>
      </c>
      <c r="C37" s="28" t="s">
        <v>206</v>
      </c>
      <c r="D37" s="29" t="s">
        <v>207</v>
      </c>
      <c r="E37" s="30">
        <v>840000</v>
      </c>
      <c r="F37" s="30">
        <v>1650000</v>
      </c>
      <c r="G37" s="30">
        <f t="shared" si="0"/>
        <v>-810000</v>
      </c>
      <c r="H37" s="7">
        <f t="shared" si="1"/>
        <v>-0.49090909090909091</v>
      </c>
      <c r="I37" s="1"/>
      <c r="J37" s="45"/>
    </row>
    <row r="38" spans="2:10" s="31" customFormat="1" ht="28.95" customHeight="1" outlineLevel="1" x14ac:dyDescent="0.3">
      <c r="B38" s="28" t="s">
        <v>83</v>
      </c>
      <c r="C38" s="28" t="s">
        <v>84</v>
      </c>
      <c r="D38" s="29" t="s">
        <v>85</v>
      </c>
      <c r="E38" s="30">
        <v>20100000</v>
      </c>
      <c r="F38" s="30">
        <v>20100000</v>
      </c>
      <c r="G38" s="30">
        <f t="shared" si="0"/>
        <v>0</v>
      </c>
      <c r="H38" s="7">
        <f t="shared" si="1"/>
        <v>0</v>
      </c>
      <c r="I38" s="1"/>
      <c r="J38" s="45"/>
    </row>
    <row r="39" spans="2:10" s="31" customFormat="1" ht="46.2" customHeight="1" outlineLevel="1" x14ac:dyDescent="0.3">
      <c r="B39" s="28" t="s">
        <v>86</v>
      </c>
      <c r="C39" s="28" t="s">
        <v>87</v>
      </c>
      <c r="D39" s="29" t="s">
        <v>88</v>
      </c>
      <c r="E39" s="30">
        <v>83352444</v>
      </c>
      <c r="F39" s="30">
        <v>80452444</v>
      </c>
      <c r="G39" s="30">
        <f t="shared" si="0"/>
        <v>2900000</v>
      </c>
      <c r="H39" s="7">
        <f t="shared" si="1"/>
        <v>3.6046139257124368E-2</v>
      </c>
      <c r="I39" s="1"/>
      <c r="J39" s="46"/>
    </row>
    <row r="40" spans="2:10" s="31" customFormat="1" ht="24.45" customHeight="1" outlineLevel="1" x14ac:dyDescent="0.3">
      <c r="B40" s="28" t="s">
        <v>86</v>
      </c>
      <c r="C40" s="28" t="s">
        <v>89</v>
      </c>
      <c r="D40" s="29" t="s">
        <v>90</v>
      </c>
      <c r="E40" s="30">
        <v>1132646777.0623112</v>
      </c>
      <c r="F40" s="30">
        <v>1190456844.0139265</v>
      </c>
      <c r="G40" s="30">
        <f t="shared" si="0"/>
        <v>-57810066.951615334</v>
      </c>
      <c r="H40" s="7">
        <f t="shared" si="1"/>
        <v>-4.8561245409530399E-2</v>
      </c>
      <c r="I40" s="1"/>
      <c r="J40" s="46"/>
    </row>
    <row r="41" spans="2:10" s="31" customFormat="1" ht="46.2" customHeight="1" outlineLevel="1" x14ac:dyDescent="0.3">
      <c r="B41" s="28" t="s">
        <v>91</v>
      </c>
      <c r="C41" s="28" t="s">
        <v>92</v>
      </c>
      <c r="D41" s="29" t="s">
        <v>93</v>
      </c>
      <c r="E41" s="30">
        <v>1839283711.6436374</v>
      </c>
      <c r="F41" s="30">
        <v>1982505918.1700001</v>
      </c>
      <c r="G41" s="30">
        <f t="shared" si="0"/>
        <v>-143222206.52636266</v>
      </c>
      <c r="H41" s="7">
        <f t="shared" si="1"/>
        <v>-7.2243015878897032E-2</v>
      </c>
      <c r="I41" s="1"/>
      <c r="J41" s="45"/>
    </row>
    <row r="42" spans="2:10" s="31" customFormat="1" ht="61.2" customHeight="1" outlineLevel="1" x14ac:dyDescent="0.3">
      <c r="B42" s="28" t="s">
        <v>94</v>
      </c>
      <c r="C42" s="28" t="s">
        <v>95</v>
      </c>
      <c r="D42" s="29" t="s">
        <v>96</v>
      </c>
      <c r="E42" s="30">
        <v>80000</v>
      </c>
      <c r="F42" s="30">
        <v>80000</v>
      </c>
      <c r="G42" s="30">
        <f t="shared" si="0"/>
        <v>0</v>
      </c>
      <c r="H42" s="7">
        <f t="shared" si="1"/>
        <v>0</v>
      </c>
      <c r="I42" s="1"/>
      <c r="J42" s="45"/>
    </row>
    <row r="43" spans="2:10" s="31" customFormat="1" ht="46.95" customHeight="1" outlineLevel="1" x14ac:dyDescent="0.3">
      <c r="B43" s="28" t="s">
        <v>97</v>
      </c>
      <c r="C43" s="28" t="s">
        <v>98</v>
      </c>
      <c r="D43" s="29" t="s">
        <v>99</v>
      </c>
      <c r="E43" s="30">
        <v>1152759907.4326196</v>
      </c>
      <c r="F43" s="30">
        <v>1242189613.1900001</v>
      </c>
      <c r="G43" s="30">
        <f t="shared" si="0"/>
        <v>-89429705.757380486</v>
      </c>
      <c r="H43" s="7">
        <f t="shared" si="1"/>
        <v>-7.1993602915194951E-2</v>
      </c>
      <c r="I43" s="1"/>
      <c r="J43" s="45"/>
    </row>
    <row r="44" spans="2:10" s="31" customFormat="1" ht="97.95" customHeight="1" outlineLevel="1" x14ac:dyDescent="0.3">
      <c r="B44" s="28" t="s">
        <v>100</v>
      </c>
      <c r="C44" s="28" t="s">
        <v>101</v>
      </c>
      <c r="D44" s="29" t="s">
        <v>102</v>
      </c>
      <c r="E44" s="30">
        <v>1750000</v>
      </c>
      <c r="F44" s="30">
        <v>1750000</v>
      </c>
      <c r="G44" s="30">
        <f t="shared" si="0"/>
        <v>0</v>
      </c>
      <c r="H44" s="7">
        <f t="shared" si="1"/>
        <v>0</v>
      </c>
      <c r="I44" s="1"/>
      <c r="J44" s="45"/>
    </row>
    <row r="45" spans="2:10" s="31" customFormat="1" ht="125.7" customHeight="1" outlineLevel="1" x14ac:dyDescent="0.3">
      <c r="B45" s="28" t="s">
        <v>103</v>
      </c>
      <c r="C45" s="28" t="s">
        <v>104</v>
      </c>
      <c r="D45" s="29" t="s">
        <v>105</v>
      </c>
      <c r="E45" s="30">
        <v>6831546.4500000002</v>
      </c>
      <c r="F45" s="30">
        <v>6831546.4500000002</v>
      </c>
      <c r="G45" s="30">
        <f t="shared" si="0"/>
        <v>0</v>
      </c>
      <c r="H45" s="7">
        <f t="shared" si="1"/>
        <v>0</v>
      </c>
      <c r="I45" s="1"/>
      <c r="J45" s="45"/>
    </row>
    <row r="46" spans="2:10" s="31" customFormat="1" ht="73.95" customHeight="1" outlineLevel="1" x14ac:dyDescent="0.3">
      <c r="B46" s="28" t="s">
        <v>106</v>
      </c>
      <c r="C46" s="28" t="s">
        <v>107</v>
      </c>
      <c r="D46" s="29" t="s">
        <v>108</v>
      </c>
      <c r="E46" s="30">
        <v>26838732.959999993</v>
      </c>
      <c r="F46" s="30">
        <v>26838732.960000001</v>
      </c>
      <c r="G46" s="30">
        <f t="shared" si="0"/>
        <v>0</v>
      </c>
      <c r="H46" s="7">
        <f t="shared" si="1"/>
        <v>-2.7760552661066558E-16</v>
      </c>
      <c r="I46" s="1"/>
      <c r="J46" s="45"/>
    </row>
    <row r="47" spans="2:10" s="31" customFormat="1" ht="101.7" customHeight="1" outlineLevel="1" x14ac:dyDescent="0.3">
      <c r="B47" s="28" t="s">
        <v>109</v>
      </c>
      <c r="C47" s="28" t="s">
        <v>110</v>
      </c>
      <c r="D47" s="29" t="s">
        <v>111</v>
      </c>
      <c r="E47" s="30">
        <v>32437962</v>
      </c>
      <c r="F47" s="30">
        <v>32437962</v>
      </c>
      <c r="G47" s="30">
        <f t="shared" si="0"/>
        <v>0</v>
      </c>
      <c r="H47" s="7">
        <f t="shared" si="1"/>
        <v>0</v>
      </c>
      <c r="I47" s="1"/>
      <c r="J47" s="45"/>
    </row>
    <row r="48" spans="2:10" s="31" customFormat="1" ht="68.7" customHeight="1" outlineLevel="1" x14ac:dyDescent="0.3">
      <c r="B48" s="28" t="s">
        <v>112</v>
      </c>
      <c r="C48" s="28" t="s">
        <v>113</v>
      </c>
      <c r="D48" s="29" t="s">
        <v>114</v>
      </c>
      <c r="E48" s="30">
        <v>4850000</v>
      </c>
      <c r="F48" s="30">
        <v>7850000</v>
      </c>
      <c r="G48" s="30">
        <f t="shared" si="0"/>
        <v>-3000000</v>
      </c>
      <c r="H48" s="7">
        <f t="shared" si="1"/>
        <v>-0.38216560509554143</v>
      </c>
      <c r="I48" s="1"/>
      <c r="J48" s="45"/>
    </row>
    <row r="49" spans="2:10" s="31" customFormat="1" ht="181.2" customHeight="1" outlineLevel="1" x14ac:dyDescent="0.3">
      <c r="B49" s="28" t="s">
        <v>115</v>
      </c>
      <c r="C49" s="28" t="s">
        <v>116</v>
      </c>
      <c r="D49" s="29" t="s">
        <v>117</v>
      </c>
      <c r="E49" s="30">
        <v>273937438.36000001</v>
      </c>
      <c r="F49" s="30">
        <v>206053875</v>
      </c>
      <c r="G49" s="30">
        <f t="shared" si="0"/>
        <v>67883563.360000014</v>
      </c>
      <c r="H49" s="7">
        <f t="shared" si="1"/>
        <v>0.32944570132447165</v>
      </c>
      <c r="I49" s="1"/>
      <c r="J49" s="45"/>
    </row>
    <row r="50" spans="2:10" s="31" customFormat="1" ht="62.7" customHeight="1" outlineLevel="1" x14ac:dyDescent="0.3">
      <c r="B50" s="28" t="s">
        <v>118</v>
      </c>
      <c r="C50" s="28" t="s">
        <v>119</v>
      </c>
      <c r="D50" s="29" t="s">
        <v>120</v>
      </c>
      <c r="E50" s="30">
        <v>72464050.400000006</v>
      </c>
      <c r="F50" s="30">
        <v>25000000.399999999</v>
      </c>
      <c r="G50" s="30">
        <f t="shared" si="0"/>
        <v>47464050.000000007</v>
      </c>
      <c r="H50" s="7">
        <f t="shared" si="1"/>
        <v>1.8985619696230089</v>
      </c>
      <c r="I50" s="1"/>
      <c r="J50" s="45"/>
    </row>
    <row r="51" spans="2:10" s="31" customFormat="1" ht="42.45" customHeight="1" outlineLevel="1" x14ac:dyDescent="0.3">
      <c r="B51" s="28" t="s">
        <v>121</v>
      </c>
      <c r="C51" s="28" t="s">
        <v>198</v>
      </c>
      <c r="D51" s="29" t="s">
        <v>122</v>
      </c>
      <c r="E51" s="30">
        <v>5800000</v>
      </c>
      <c r="F51" s="30">
        <v>5800000</v>
      </c>
      <c r="G51" s="30">
        <f t="shared" si="0"/>
        <v>0</v>
      </c>
      <c r="H51" s="7">
        <f t="shared" si="1"/>
        <v>0</v>
      </c>
      <c r="I51" s="1"/>
      <c r="J51" s="45"/>
    </row>
    <row r="52" spans="2:10" s="31" customFormat="1" ht="52.95" customHeight="1" outlineLevel="1" x14ac:dyDescent="0.3">
      <c r="B52" s="28" t="s">
        <v>123</v>
      </c>
      <c r="C52" s="28" t="s">
        <v>199</v>
      </c>
      <c r="D52" s="29" t="s">
        <v>124</v>
      </c>
      <c r="E52" s="30">
        <v>1000000</v>
      </c>
      <c r="F52" s="30">
        <v>1000000</v>
      </c>
      <c r="G52" s="30">
        <f t="shared" si="0"/>
        <v>0</v>
      </c>
      <c r="H52" s="7">
        <f t="shared" si="1"/>
        <v>0</v>
      </c>
      <c r="I52" s="1"/>
      <c r="J52" s="45"/>
    </row>
    <row r="53" spans="2:10" s="31" customFormat="1" ht="47.7" customHeight="1" outlineLevel="1" x14ac:dyDescent="0.3">
      <c r="B53" s="28" t="s">
        <v>125</v>
      </c>
      <c r="C53" s="28" t="s">
        <v>126</v>
      </c>
      <c r="D53" s="29" t="s">
        <v>127</v>
      </c>
      <c r="E53" s="30">
        <v>60000</v>
      </c>
      <c r="F53" s="30">
        <v>60000</v>
      </c>
      <c r="G53" s="30">
        <f t="shared" si="0"/>
        <v>0</v>
      </c>
      <c r="H53" s="7">
        <f t="shared" si="1"/>
        <v>0</v>
      </c>
      <c r="I53" s="1"/>
      <c r="J53" s="45"/>
    </row>
    <row r="54" spans="2:10" s="31" customFormat="1" ht="64.2" customHeight="1" outlineLevel="1" x14ac:dyDescent="0.3">
      <c r="B54" s="28" t="s">
        <v>128</v>
      </c>
      <c r="C54" s="28" t="s">
        <v>240</v>
      </c>
      <c r="D54" s="29" t="s">
        <v>129</v>
      </c>
      <c r="E54" s="30">
        <v>300000</v>
      </c>
      <c r="F54" s="30">
        <v>300000</v>
      </c>
      <c r="G54" s="30">
        <f t="shared" si="0"/>
        <v>0</v>
      </c>
      <c r="H54" s="7">
        <f t="shared" si="1"/>
        <v>0</v>
      </c>
      <c r="I54" s="1"/>
      <c r="J54" s="45"/>
    </row>
    <row r="55" spans="2:10" s="31" customFormat="1" ht="41.7" customHeight="1" outlineLevel="1" x14ac:dyDescent="0.3">
      <c r="B55" s="28" t="s">
        <v>130</v>
      </c>
      <c r="C55" s="28" t="s">
        <v>131</v>
      </c>
      <c r="D55" s="29" t="s">
        <v>132</v>
      </c>
      <c r="E55" s="30">
        <v>50000</v>
      </c>
      <c r="F55" s="30">
        <v>50000</v>
      </c>
      <c r="G55" s="30">
        <f t="shared" si="0"/>
        <v>0</v>
      </c>
      <c r="H55" s="7">
        <f t="shared" si="1"/>
        <v>0</v>
      </c>
      <c r="I55" s="1"/>
      <c r="J55" s="45"/>
    </row>
    <row r="56" spans="2:10" s="31" customFormat="1" x14ac:dyDescent="0.3">
      <c r="B56" s="32">
        <v>2</v>
      </c>
      <c r="C56" s="33" t="s">
        <v>133</v>
      </c>
      <c r="D56" s="33"/>
      <c r="E56" s="34">
        <f>SUM(E57:E70)</f>
        <v>20723299.960000001</v>
      </c>
      <c r="F56" s="34">
        <f>SUM(F57:F70)</f>
        <v>20723299.960000001</v>
      </c>
      <c r="G56" s="34">
        <f t="shared" si="0"/>
        <v>0</v>
      </c>
      <c r="H56" s="8">
        <f t="shared" si="1"/>
        <v>0</v>
      </c>
      <c r="I56" s="2"/>
      <c r="J56" s="2"/>
    </row>
    <row r="57" spans="2:10" s="31" customFormat="1" ht="70.95" customHeight="1" outlineLevel="1" x14ac:dyDescent="0.3">
      <c r="B57" s="28" t="s">
        <v>134</v>
      </c>
      <c r="C57" s="28" t="s">
        <v>135</v>
      </c>
      <c r="D57" s="29" t="s">
        <v>136</v>
      </c>
      <c r="E57" s="30">
        <v>3481800</v>
      </c>
      <c r="F57" s="30">
        <v>1200000</v>
      </c>
      <c r="G57" s="30">
        <f t="shared" si="0"/>
        <v>2281800</v>
      </c>
      <c r="H57" s="7">
        <f t="shared" si="1"/>
        <v>1.9015</v>
      </c>
      <c r="I57" s="1"/>
      <c r="J57" s="45"/>
    </row>
    <row r="58" spans="2:10" s="31" customFormat="1" ht="70.95" customHeight="1" outlineLevel="1" x14ac:dyDescent="0.3">
      <c r="B58" s="28" t="s">
        <v>208</v>
      </c>
      <c r="C58" s="28" t="s">
        <v>209</v>
      </c>
      <c r="D58" s="29" t="s">
        <v>210</v>
      </c>
      <c r="E58" s="30">
        <v>0</v>
      </c>
      <c r="F58" s="30">
        <v>120000</v>
      </c>
      <c r="G58" s="30">
        <f t="shared" si="0"/>
        <v>-120000</v>
      </c>
      <c r="H58" s="7">
        <f t="shared" si="1"/>
        <v>-1</v>
      </c>
      <c r="I58" s="1"/>
      <c r="J58" s="45"/>
    </row>
    <row r="59" spans="2:10" s="31" customFormat="1" ht="56.7" customHeight="1" outlineLevel="1" x14ac:dyDescent="0.3">
      <c r="B59" s="28" t="s">
        <v>137</v>
      </c>
      <c r="C59" s="28" t="s">
        <v>138</v>
      </c>
      <c r="D59" s="29" t="s">
        <v>139</v>
      </c>
      <c r="E59" s="30">
        <v>6061500</v>
      </c>
      <c r="F59" s="30">
        <v>6061500</v>
      </c>
      <c r="G59" s="30">
        <f t="shared" si="0"/>
        <v>0</v>
      </c>
      <c r="H59" s="7">
        <f t="shared" si="1"/>
        <v>0</v>
      </c>
      <c r="I59" s="1"/>
      <c r="J59" s="46"/>
    </row>
    <row r="60" spans="2:10" s="31" customFormat="1" ht="60.45" customHeight="1" outlineLevel="1" x14ac:dyDescent="0.3">
      <c r="B60" s="28" t="s">
        <v>140</v>
      </c>
      <c r="C60" s="28" t="s">
        <v>141</v>
      </c>
      <c r="D60" s="29" t="s">
        <v>142</v>
      </c>
      <c r="E60" s="30">
        <v>399999.96000000014</v>
      </c>
      <c r="F60" s="30">
        <v>399999.96</v>
      </c>
      <c r="G60" s="30">
        <f t="shared" si="0"/>
        <v>0</v>
      </c>
      <c r="H60" s="7">
        <f t="shared" si="1"/>
        <v>2.9103833367117041E-16</v>
      </c>
      <c r="I60" s="1"/>
      <c r="J60" s="46"/>
    </row>
    <row r="61" spans="2:10" s="31" customFormat="1" ht="67.95" customHeight="1" outlineLevel="1" x14ac:dyDescent="0.3">
      <c r="B61" s="28" t="s">
        <v>143</v>
      </c>
      <c r="C61" s="28" t="s">
        <v>144</v>
      </c>
      <c r="D61" s="29" t="s">
        <v>145</v>
      </c>
      <c r="E61" s="30">
        <v>100000</v>
      </c>
      <c r="F61" s="30">
        <v>100000</v>
      </c>
      <c r="G61" s="30">
        <f t="shared" si="0"/>
        <v>0</v>
      </c>
      <c r="H61" s="7">
        <f t="shared" si="1"/>
        <v>0</v>
      </c>
      <c r="I61" s="1"/>
      <c r="J61" s="45"/>
    </row>
    <row r="62" spans="2:10" s="31" customFormat="1" ht="34.200000000000003" customHeight="1" outlineLevel="1" x14ac:dyDescent="0.3">
      <c r="B62" s="28" t="s">
        <v>146</v>
      </c>
      <c r="C62" s="28" t="s">
        <v>147</v>
      </c>
      <c r="D62" s="29" t="s">
        <v>148</v>
      </c>
      <c r="E62" s="30">
        <v>340000</v>
      </c>
      <c r="F62" s="30">
        <v>677500</v>
      </c>
      <c r="G62" s="30">
        <f t="shared" si="0"/>
        <v>-337500</v>
      </c>
      <c r="H62" s="7">
        <f t="shared" si="1"/>
        <v>-0.49815498154981552</v>
      </c>
      <c r="I62" s="1"/>
      <c r="J62" s="45"/>
    </row>
    <row r="63" spans="2:10" s="31" customFormat="1" ht="34.950000000000003" customHeight="1" outlineLevel="1" x14ac:dyDescent="0.3">
      <c r="B63" s="28" t="s">
        <v>149</v>
      </c>
      <c r="C63" s="28" t="s">
        <v>150</v>
      </c>
      <c r="D63" s="29" t="s">
        <v>151</v>
      </c>
      <c r="E63" s="30">
        <v>620000</v>
      </c>
      <c r="F63" s="30">
        <v>620000</v>
      </c>
      <c r="G63" s="30">
        <f t="shared" si="0"/>
        <v>0</v>
      </c>
      <c r="H63" s="7">
        <f t="shared" si="1"/>
        <v>0</v>
      </c>
      <c r="I63" s="1"/>
      <c r="J63" s="45"/>
    </row>
    <row r="64" spans="2:10" s="31" customFormat="1" ht="46.95" customHeight="1" outlineLevel="1" x14ac:dyDescent="0.3">
      <c r="B64" s="28" t="s">
        <v>152</v>
      </c>
      <c r="C64" s="28" t="s">
        <v>153</v>
      </c>
      <c r="D64" s="29" t="s">
        <v>154</v>
      </c>
      <c r="E64" s="30">
        <v>0</v>
      </c>
      <c r="F64" s="30">
        <v>2601050</v>
      </c>
      <c r="G64" s="30">
        <f t="shared" si="0"/>
        <v>-2601050</v>
      </c>
      <c r="H64" s="7">
        <f t="shared" si="1"/>
        <v>-1</v>
      </c>
      <c r="I64" s="1"/>
      <c r="J64" s="45"/>
    </row>
    <row r="65" spans="2:10" s="31" customFormat="1" ht="63.45" customHeight="1" outlineLevel="1" x14ac:dyDescent="0.3">
      <c r="B65" s="28" t="s">
        <v>155</v>
      </c>
      <c r="C65" s="28" t="s">
        <v>200</v>
      </c>
      <c r="D65" s="29" t="s">
        <v>156</v>
      </c>
      <c r="E65" s="30">
        <v>700000</v>
      </c>
      <c r="F65" s="30">
        <v>700000</v>
      </c>
      <c r="G65" s="30">
        <f t="shared" si="0"/>
        <v>0</v>
      </c>
      <c r="H65" s="7">
        <f t="shared" si="1"/>
        <v>0</v>
      </c>
      <c r="I65" s="1"/>
      <c r="J65" s="45"/>
    </row>
    <row r="66" spans="2:10" s="31" customFormat="1" ht="43.2" customHeight="1" outlineLevel="1" x14ac:dyDescent="0.3">
      <c r="B66" s="28" t="s">
        <v>157</v>
      </c>
      <c r="C66" s="28" t="s">
        <v>158</v>
      </c>
      <c r="D66" s="29" t="s">
        <v>159</v>
      </c>
      <c r="E66" s="30">
        <v>597500</v>
      </c>
      <c r="F66" s="30">
        <v>747500</v>
      </c>
      <c r="G66" s="30">
        <f t="shared" si="0"/>
        <v>-150000</v>
      </c>
      <c r="H66" s="7">
        <f t="shared" si="1"/>
        <v>-0.20066889632107024</v>
      </c>
      <c r="I66" s="1"/>
      <c r="J66" s="45"/>
    </row>
    <row r="67" spans="2:10" s="31" customFormat="1" ht="59.7" customHeight="1" outlineLevel="1" x14ac:dyDescent="0.3">
      <c r="B67" s="28" t="s">
        <v>160</v>
      </c>
      <c r="C67" s="28" t="s">
        <v>161</v>
      </c>
      <c r="D67" s="29" t="s">
        <v>162</v>
      </c>
      <c r="E67" s="30">
        <v>8297500</v>
      </c>
      <c r="F67" s="30">
        <v>6387500</v>
      </c>
      <c r="G67" s="30">
        <f t="shared" si="0"/>
        <v>1910000</v>
      </c>
      <c r="H67" s="7">
        <f t="shared" si="1"/>
        <v>0.29902152641878671</v>
      </c>
      <c r="I67" s="1"/>
      <c r="J67" s="45"/>
    </row>
    <row r="68" spans="2:10" s="31" customFormat="1" ht="59.7" customHeight="1" outlineLevel="1" x14ac:dyDescent="0.3">
      <c r="B68" s="28" t="s">
        <v>211</v>
      </c>
      <c r="C68" s="28" t="s">
        <v>212</v>
      </c>
      <c r="D68" s="29" t="s">
        <v>213</v>
      </c>
      <c r="E68" s="30">
        <v>0</v>
      </c>
      <c r="F68" s="30">
        <v>1003250</v>
      </c>
      <c r="G68" s="30">
        <f t="shared" si="0"/>
        <v>-1003250</v>
      </c>
      <c r="H68" s="7">
        <f t="shared" si="1"/>
        <v>-1</v>
      </c>
      <c r="I68" s="1"/>
      <c r="J68" s="45"/>
    </row>
    <row r="69" spans="2:10" s="31" customFormat="1" outlineLevel="1" x14ac:dyDescent="0.3">
      <c r="B69" s="28" t="s">
        <v>214</v>
      </c>
      <c r="C69" s="28" t="s">
        <v>215</v>
      </c>
      <c r="D69" s="29" t="s">
        <v>243</v>
      </c>
      <c r="E69" s="30">
        <v>75000</v>
      </c>
      <c r="F69" s="30">
        <v>75000</v>
      </c>
      <c r="G69" s="30">
        <f t="shared" si="0"/>
        <v>0</v>
      </c>
      <c r="H69" s="7">
        <f t="shared" si="1"/>
        <v>0</v>
      </c>
      <c r="I69" s="1"/>
      <c r="J69" s="45"/>
    </row>
    <row r="70" spans="2:10" s="31" customFormat="1" ht="39.450000000000003" customHeight="1" outlineLevel="1" x14ac:dyDescent="0.3">
      <c r="B70" s="28" t="s">
        <v>163</v>
      </c>
      <c r="C70" s="28" t="s">
        <v>164</v>
      </c>
      <c r="D70" s="29" t="s">
        <v>165</v>
      </c>
      <c r="E70" s="30">
        <v>50000</v>
      </c>
      <c r="F70" s="30">
        <v>30000</v>
      </c>
      <c r="G70" s="30">
        <f t="shared" si="0"/>
        <v>20000</v>
      </c>
      <c r="H70" s="7">
        <f t="shared" si="1"/>
        <v>0.66666666666666663</v>
      </c>
      <c r="I70" s="1"/>
      <c r="J70" s="45"/>
    </row>
    <row r="71" spans="2:10" s="31" customFormat="1" x14ac:dyDescent="0.3">
      <c r="B71" s="32" t="s">
        <v>166</v>
      </c>
      <c r="C71" s="33" t="s">
        <v>167</v>
      </c>
      <c r="D71" s="33"/>
      <c r="E71" s="34">
        <f>SUM(E72:E73)</f>
        <v>1136617912.0541868</v>
      </c>
      <c r="F71" s="34">
        <f>SUM(F72:F73)</f>
        <v>929233302.71000004</v>
      </c>
      <c r="G71" s="34">
        <f t="shared" si="0"/>
        <v>207384609.34418678</v>
      </c>
      <c r="H71" s="8">
        <f t="shared" si="1"/>
        <v>0.22317819296765826</v>
      </c>
      <c r="I71" s="2"/>
      <c r="J71" s="2"/>
    </row>
    <row r="72" spans="2:10" s="31" customFormat="1" ht="46.95" customHeight="1" outlineLevel="1" x14ac:dyDescent="0.3">
      <c r="B72" s="28" t="s">
        <v>216</v>
      </c>
      <c r="C72" s="28" t="s">
        <v>217</v>
      </c>
      <c r="D72" s="29" t="s">
        <v>218</v>
      </c>
      <c r="E72" s="30">
        <v>0</v>
      </c>
      <c r="F72" s="30">
        <v>43325600</v>
      </c>
      <c r="G72" s="30">
        <f t="shared" si="0"/>
        <v>-43325600</v>
      </c>
      <c r="H72" s="7">
        <f t="shared" si="1"/>
        <v>-1</v>
      </c>
      <c r="I72" s="1"/>
      <c r="J72" s="46"/>
    </row>
    <row r="73" spans="2:10" s="31" customFormat="1" ht="46.95" customHeight="1" outlineLevel="1" x14ac:dyDescent="0.3">
      <c r="B73" s="28" t="s">
        <v>169</v>
      </c>
      <c r="C73" s="28" t="s">
        <v>170</v>
      </c>
      <c r="D73" s="29" t="s">
        <v>171</v>
      </c>
      <c r="E73" s="30">
        <v>1136617912.0541868</v>
      </c>
      <c r="F73" s="30">
        <v>885907702.71000004</v>
      </c>
      <c r="G73" s="30">
        <f t="shared" ref="G73:G84" si="2">E73-F73</f>
        <v>250710209.34418678</v>
      </c>
      <c r="H73" s="7">
        <f t="shared" ref="H73:H84" si="3">IF(F73=0,IF(E73=0,0,1),(E73-F73)/F73)</f>
        <v>0.28299811433771471</v>
      </c>
      <c r="I73" s="1"/>
      <c r="J73" s="46"/>
    </row>
    <row r="74" spans="2:10" s="31" customFormat="1" x14ac:dyDescent="0.3">
      <c r="B74" s="32">
        <v>6</v>
      </c>
      <c r="C74" s="33" t="s">
        <v>172</v>
      </c>
      <c r="D74" s="33"/>
      <c r="E74" s="34">
        <f>SUM(E75:E81)</f>
        <v>314417492</v>
      </c>
      <c r="F74" s="34">
        <f>SUM(F75:F81)</f>
        <v>251838742.90000001</v>
      </c>
      <c r="G74" s="34">
        <f t="shared" si="2"/>
        <v>62578749.099999994</v>
      </c>
      <c r="H74" s="8">
        <f t="shared" si="3"/>
        <v>0.24848737878607</v>
      </c>
      <c r="I74" s="2"/>
      <c r="J74" s="2"/>
    </row>
    <row r="75" spans="2:10" s="31" customFormat="1" ht="32.4" outlineLevel="1" x14ac:dyDescent="0.3">
      <c r="B75" s="28" t="s">
        <v>173</v>
      </c>
      <c r="C75" s="28" t="s">
        <v>174</v>
      </c>
      <c r="D75" s="29" t="s">
        <v>245</v>
      </c>
      <c r="E75" s="30">
        <v>0</v>
      </c>
      <c r="F75" s="30">
        <v>0</v>
      </c>
      <c r="G75" s="30">
        <f t="shared" si="2"/>
        <v>0</v>
      </c>
      <c r="H75" s="7">
        <f t="shared" si="3"/>
        <v>0</v>
      </c>
      <c r="I75" s="1"/>
      <c r="J75" s="45"/>
    </row>
    <row r="76" spans="2:10" s="31" customFormat="1" ht="54" outlineLevel="1" x14ac:dyDescent="0.3">
      <c r="B76" s="28" t="s">
        <v>175</v>
      </c>
      <c r="C76" s="28" t="s">
        <v>176</v>
      </c>
      <c r="D76" s="29" t="s">
        <v>244</v>
      </c>
      <c r="E76" s="30">
        <v>1500000</v>
      </c>
      <c r="F76" s="30">
        <v>1500000</v>
      </c>
      <c r="G76" s="30">
        <f t="shared" si="2"/>
        <v>0</v>
      </c>
      <c r="H76" s="7">
        <f t="shared" si="3"/>
        <v>0</v>
      </c>
      <c r="I76" s="1"/>
      <c r="J76" s="45"/>
    </row>
    <row r="77" spans="2:10" s="31" customFormat="1" ht="39" customHeight="1" outlineLevel="1" x14ac:dyDescent="0.3">
      <c r="B77" s="28" t="s">
        <v>177</v>
      </c>
      <c r="C77" s="28" t="s">
        <v>178</v>
      </c>
      <c r="D77" s="29" t="s">
        <v>201</v>
      </c>
      <c r="E77" s="30">
        <v>3000000</v>
      </c>
      <c r="F77" s="30">
        <v>2784610</v>
      </c>
      <c r="G77" s="30">
        <f t="shared" si="2"/>
        <v>215390</v>
      </c>
      <c r="H77" s="7">
        <f t="shared" si="3"/>
        <v>7.7350149572112434E-2</v>
      </c>
      <c r="I77" s="1"/>
      <c r="J77" s="46"/>
    </row>
    <row r="78" spans="2:10" s="31" customFormat="1" ht="50.7" customHeight="1" outlineLevel="1" x14ac:dyDescent="0.3">
      <c r="B78" s="28" t="s">
        <v>179</v>
      </c>
      <c r="C78" s="28" t="s">
        <v>180</v>
      </c>
      <c r="D78" s="29" t="s">
        <v>181</v>
      </c>
      <c r="E78" s="30">
        <v>20000000</v>
      </c>
      <c r="F78" s="30">
        <v>20000000</v>
      </c>
      <c r="G78" s="30">
        <f t="shared" si="2"/>
        <v>0</v>
      </c>
      <c r="H78" s="7">
        <f t="shared" si="3"/>
        <v>0</v>
      </c>
      <c r="I78" s="1"/>
      <c r="J78" s="45"/>
    </row>
    <row r="79" spans="2:10" s="31" customFormat="1" ht="31.95" customHeight="1" outlineLevel="1" x14ac:dyDescent="0.3">
      <c r="B79" s="28" t="s">
        <v>182</v>
      </c>
      <c r="C79" s="28" t="s">
        <v>183</v>
      </c>
      <c r="D79" s="29" t="s">
        <v>184</v>
      </c>
      <c r="E79" s="30">
        <v>100000000</v>
      </c>
      <c r="F79" s="30">
        <v>100000000</v>
      </c>
      <c r="G79" s="30">
        <f t="shared" si="2"/>
        <v>0</v>
      </c>
      <c r="H79" s="7">
        <f t="shared" si="3"/>
        <v>0</v>
      </c>
      <c r="I79" s="1"/>
      <c r="J79" s="45"/>
    </row>
    <row r="80" spans="2:10" s="31" customFormat="1" ht="84.45" customHeight="1" outlineLevel="1" x14ac:dyDescent="0.3">
      <c r="B80" s="28" t="s">
        <v>185</v>
      </c>
      <c r="C80" s="28" t="s">
        <v>186</v>
      </c>
      <c r="D80" s="29" t="s">
        <v>187</v>
      </c>
      <c r="E80" s="30">
        <v>160000000</v>
      </c>
      <c r="F80" s="30">
        <v>98325600</v>
      </c>
      <c r="G80" s="30">
        <f t="shared" si="2"/>
        <v>61674400</v>
      </c>
      <c r="H80" s="7">
        <f t="shared" si="3"/>
        <v>0.62724661736109411</v>
      </c>
      <c r="I80" s="1"/>
      <c r="J80" s="45"/>
    </row>
    <row r="81" spans="2:10" s="31" customFormat="1" ht="55.2" customHeight="1" outlineLevel="1" x14ac:dyDescent="0.3">
      <c r="B81" s="28" t="s">
        <v>239</v>
      </c>
      <c r="C81" s="28" t="s">
        <v>189</v>
      </c>
      <c r="D81" s="29" t="s">
        <v>190</v>
      </c>
      <c r="E81" s="30">
        <v>29917492</v>
      </c>
      <c r="F81" s="30">
        <v>29228532.899999999</v>
      </c>
      <c r="G81" s="30">
        <f t="shared" si="2"/>
        <v>688959.10000000149</v>
      </c>
      <c r="H81" s="7">
        <f t="shared" si="3"/>
        <v>2.3571456780165711E-2</v>
      </c>
      <c r="I81" s="1"/>
      <c r="J81" s="46"/>
    </row>
    <row r="82" spans="2:10" s="31" customFormat="1" outlineLevel="1" x14ac:dyDescent="0.3">
      <c r="B82" s="32">
        <v>9</v>
      </c>
      <c r="C82" s="33" t="s">
        <v>191</v>
      </c>
      <c r="D82" s="33"/>
      <c r="E82" s="34">
        <f>E83</f>
        <v>0</v>
      </c>
      <c r="F82" s="34">
        <f>SUM(F83)</f>
        <v>0</v>
      </c>
      <c r="G82" s="34">
        <f t="shared" si="2"/>
        <v>0</v>
      </c>
      <c r="H82" s="8">
        <f t="shared" si="3"/>
        <v>0</v>
      </c>
      <c r="I82" s="2"/>
      <c r="J82" s="2"/>
    </row>
    <row r="83" spans="2:10" s="31" customFormat="1" ht="31.2" customHeight="1" outlineLevel="1" x14ac:dyDescent="0.3">
      <c r="B83" s="28" t="s">
        <v>192</v>
      </c>
      <c r="C83" s="28" t="s">
        <v>193</v>
      </c>
      <c r="D83" s="29" t="s">
        <v>194</v>
      </c>
      <c r="E83" s="30">
        <v>0</v>
      </c>
      <c r="F83" s="30">
        <v>0</v>
      </c>
      <c r="G83" s="30">
        <f t="shared" si="2"/>
        <v>0</v>
      </c>
      <c r="H83" s="7">
        <f t="shared" si="3"/>
        <v>0</v>
      </c>
      <c r="I83" s="1"/>
      <c r="J83" s="45"/>
    </row>
    <row r="84" spans="2:10" x14ac:dyDescent="0.3">
      <c r="B84" s="32"/>
      <c r="C84" s="33" t="s">
        <v>195</v>
      </c>
      <c r="D84" s="33"/>
      <c r="E84" s="34">
        <f>SUM(E8,E27,E56,E71,E74,E82)</f>
        <v>17294359631.762756</v>
      </c>
      <c r="F84" s="34">
        <f>F8+F27+F56+F71+F74+F82</f>
        <v>16453581611.353926</v>
      </c>
      <c r="G84" s="34">
        <f t="shared" si="2"/>
        <v>840778020.40883064</v>
      </c>
      <c r="H84" s="8">
        <f t="shared" si="3"/>
        <v>5.1100000004172044E-2</v>
      </c>
      <c r="I84" s="2"/>
      <c r="J84" s="2"/>
    </row>
    <row r="86" spans="2:10" x14ac:dyDescent="0.3">
      <c r="B86" s="35"/>
      <c r="C86" s="35"/>
      <c r="D86" s="35"/>
      <c r="E86" s="36"/>
      <c r="F86" s="36"/>
      <c r="G86" s="36"/>
      <c r="H86" s="37"/>
      <c r="I86" s="37"/>
    </row>
    <row r="87" spans="2:10" x14ac:dyDescent="0.3">
      <c r="C87" s="39"/>
      <c r="D87" s="39"/>
      <c r="E87" s="40"/>
      <c r="F87" s="40"/>
      <c r="G87" s="40"/>
      <c r="H87" s="10"/>
      <c r="I87" s="10"/>
    </row>
    <row r="88" spans="2:10" ht="14.4" x14ac:dyDescent="0.3">
      <c r="B88" s="41" t="s">
        <v>248</v>
      </c>
    </row>
    <row r="89" spans="2:10" ht="14.4" x14ac:dyDescent="0.3">
      <c r="C89" s="43"/>
      <c r="D89" s="19"/>
      <c r="E89" s="43"/>
      <c r="F89" s="40"/>
      <c r="G89" s="19"/>
      <c r="I89" s="44"/>
    </row>
    <row r="90" spans="2:10" ht="14.4" x14ac:dyDescent="0.3">
      <c r="B90" s="43"/>
      <c r="C90" s="43"/>
      <c r="D90" s="43"/>
      <c r="E90" s="43"/>
      <c r="F90" s="19"/>
      <c r="G90" s="19"/>
      <c r="I90" s="37"/>
    </row>
  </sheetData>
  <sheetProtection sheet="1" objects="1" scenarios="1"/>
  <mergeCells count="2">
    <mergeCell ref="B86:D86"/>
    <mergeCell ref="C87:D87"/>
  </mergeCells>
  <dataValidations count="2">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I7 B7:H84" xr:uid="{6DA26ACD-2872-474C-91D7-C8F4EA141DBF}"/>
    <dataValidation allowBlank="1" showInputMessage="1" showErrorMessage="1" error="El documento tiene habilitado la columna &quot;I&quot; para que pueda agregar las observaciones. Gracias" sqref="I8:I84" xr:uid="{37171549-A6CB-45A1-98EB-DC5338712058}"/>
  </dataValidations>
  <pageMargins left="0.7" right="0.7" top="0.75" bottom="0.75" header="0.3" footer="0.3"/>
  <headerFooter>
    <oddFooter>&amp;C_x000D_&amp;1#&amp;"Calibri"&amp;10&amp;K000000 Uso Interno</oddFooter>
  </headerFooter>
  <ignoredErrors>
    <ignoredError sqref="B8"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91F9B-7CA0-4C23-8A9F-03004162C74D}">
  <dimension ref="A1:H83"/>
  <sheetViews>
    <sheetView workbookViewId="0">
      <selection activeCell="F75" sqref="F75:F81"/>
    </sheetView>
  </sheetViews>
  <sheetFormatPr baseColWidth="10" defaultRowHeight="14.4" x14ac:dyDescent="0.3"/>
  <cols>
    <col min="1" max="1" width="13.88671875" customWidth="1"/>
    <col min="2" max="2" width="12" customWidth="1"/>
    <col min="3" max="3" width="13" customWidth="1"/>
    <col min="4" max="4" width="16.6640625" customWidth="1"/>
    <col min="5" max="6" width="20.33203125" customWidth="1"/>
    <col min="7" max="7" width="18.5546875" customWidth="1"/>
    <col min="8" max="8" width="19.44140625" customWidth="1"/>
  </cols>
  <sheetData>
    <row r="1" spans="1:8" ht="30" customHeight="1" x14ac:dyDescent="0.45">
      <c r="A1" s="11" t="s">
        <v>219</v>
      </c>
      <c r="B1" s="11"/>
      <c r="C1" s="11"/>
      <c r="D1" s="11"/>
      <c r="E1" s="11"/>
      <c r="F1" s="11"/>
      <c r="G1" s="11"/>
      <c r="H1" s="11"/>
    </row>
    <row r="2" spans="1:8" ht="28.05" customHeight="1" x14ac:dyDescent="0.3">
      <c r="A2" s="12" t="s">
        <v>220</v>
      </c>
      <c r="B2" s="12"/>
      <c r="C2" s="12"/>
      <c r="D2" s="12"/>
      <c r="E2" s="12"/>
      <c r="F2" s="12"/>
      <c r="G2" s="12"/>
      <c r="H2" s="12"/>
    </row>
    <row r="3" spans="1:8" x14ac:dyDescent="0.3">
      <c r="A3" s="3" t="s">
        <v>221</v>
      </c>
      <c r="B3" s="3"/>
      <c r="C3" s="3" t="s">
        <v>222</v>
      </c>
      <c r="D3" s="3"/>
      <c r="E3" s="3" t="s">
        <v>223</v>
      </c>
      <c r="F3" s="3"/>
      <c r="G3" s="3" t="s">
        <v>224</v>
      </c>
      <c r="H3" s="3"/>
    </row>
    <row r="4" spans="1:8" ht="31.95" customHeight="1" x14ac:dyDescent="0.3">
      <c r="A4" s="13" t="s">
        <v>225</v>
      </c>
      <c r="B4" s="13"/>
      <c r="C4" s="13"/>
      <c r="D4" s="13"/>
      <c r="E4" s="13"/>
      <c r="F4" s="13"/>
      <c r="G4" s="13"/>
      <c r="H4" s="13"/>
    </row>
    <row r="6" spans="1:8" ht="28.05" customHeight="1" x14ac:dyDescent="0.3">
      <c r="A6" s="4" t="s">
        <v>226</v>
      </c>
      <c r="B6" s="4" t="s">
        <v>227</v>
      </c>
      <c r="C6" s="4" t="s">
        <v>228</v>
      </c>
      <c r="D6" s="4" t="s">
        <v>229</v>
      </c>
      <c r="E6" s="4" t="s">
        <v>230</v>
      </c>
      <c r="F6" s="4" t="s">
        <v>231</v>
      </c>
      <c r="G6" s="4" t="s">
        <v>232</v>
      </c>
      <c r="H6" s="4" t="s">
        <v>233</v>
      </c>
    </row>
    <row r="7" spans="1:8" x14ac:dyDescent="0.3">
      <c r="A7">
        <v>0</v>
      </c>
      <c r="B7" s="5">
        <v>8</v>
      </c>
      <c r="C7" s="5">
        <v>8</v>
      </c>
      <c r="D7" t="s">
        <v>234</v>
      </c>
      <c r="E7" s="6">
        <f>'Matriz de consultas'!F8</f>
        <v>10363947625.84</v>
      </c>
      <c r="F7" s="6">
        <v>10363947625.84</v>
      </c>
      <c r="G7" s="6">
        <f>IF(OR(E7="",F7=""),"",E7-F7)</f>
        <v>0</v>
      </c>
      <c r="H7" t="s">
        <v>234</v>
      </c>
    </row>
    <row r="8" spans="1:8" x14ac:dyDescent="0.3">
      <c r="A8" t="s">
        <v>5</v>
      </c>
      <c r="B8" s="5">
        <v>9</v>
      </c>
      <c r="C8" s="5">
        <v>9</v>
      </c>
      <c r="D8" t="s">
        <v>234</v>
      </c>
      <c r="E8" s="6">
        <f>'Matriz de consultas'!F9</f>
        <v>5697549048.2399998</v>
      </c>
      <c r="F8" s="6">
        <v>5697549048.2399998</v>
      </c>
      <c r="G8" s="6">
        <f t="shared" ref="G8:G71" si="0">IF(OR(E8="",F8=""),"",E8-F8)</f>
        <v>0</v>
      </c>
      <c r="H8" t="s">
        <v>234</v>
      </c>
    </row>
    <row r="9" spans="1:8" x14ac:dyDescent="0.3">
      <c r="A9" t="s">
        <v>7</v>
      </c>
      <c r="B9" s="5">
        <v>10</v>
      </c>
      <c r="C9" s="5">
        <v>10</v>
      </c>
      <c r="D9" t="s">
        <v>234</v>
      </c>
      <c r="E9" s="6">
        <f>'Matriz de consultas'!F10</f>
        <v>0</v>
      </c>
      <c r="F9" s="6">
        <v>0</v>
      </c>
      <c r="G9" s="6">
        <f t="shared" si="0"/>
        <v>0</v>
      </c>
      <c r="H9" t="s">
        <v>234</v>
      </c>
    </row>
    <row r="10" spans="1:8" x14ac:dyDescent="0.3">
      <c r="A10" t="s">
        <v>9</v>
      </c>
      <c r="B10" s="5">
        <v>11</v>
      </c>
      <c r="C10" s="5">
        <v>11</v>
      </c>
      <c r="D10" t="s">
        <v>234</v>
      </c>
      <c r="E10" s="6">
        <f>'Matriz de consultas'!F11</f>
        <v>20000000</v>
      </c>
      <c r="F10" s="6">
        <v>20000000</v>
      </c>
      <c r="G10" s="6">
        <f t="shared" si="0"/>
        <v>0</v>
      </c>
      <c r="H10" t="s">
        <v>234</v>
      </c>
    </row>
    <row r="11" spans="1:8" x14ac:dyDescent="0.3">
      <c r="A11" t="s">
        <v>11</v>
      </c>
      <c r="B11" s="5">
        <v>12</v>
      </c>
      <c r="C11" s="5">
        <v>12</v>
      </c>
      <c r="D11" t="s">
        <v>234</v>
      </c>
      <c r="E11" s="6">
        <f>'Matriz de consultas'!F12</f>
        <v>20000000</v>
      </c>
      <c r="F11" s="6">
        <v>20000000</v>
      </c>
      <c r="G11" s="6">
        <f t="shared" si="0"/>
        <v>0</v>
      </c>
      <c r="H11" t="s">
        <v>234</v>
      </c>
    </row>
    <row r="12" spans="1:8" x14ac:dyDescent="0.3">
      <c r="A12" t="s">
        <v>14</v>
      </c>
      <c r="B12" s="5">
        <v>13</v>
      </c>
      <c r="C12" s="5">
        <v>13</v>
      </c>
      <c r="D12" t="s">
        <v>234</v>
      </c>
      <c r="E12" s="6">
        <f>'Matriz de consultas'!F13</f>
        <v>843416214</v>
      </c>
      <c r="F12" s="6">
        <v>843416214</v>
      </c>
      <c r="G12" s="6">
        <f t="shared" si="0"/>
        <v>0</v>
      </c>
      <c r="H12" t="s">
        <v>234</v>
      </c>
    </row>
    <row r="13" spans="1:8" x14ac:dyDescent="0.3">
      <c r="A13" t="s">
        <v>17</v>
      </c>
      <c r="B13" s="5">
        <v>14</v>
      </c>
      <c r="C13" s="5">
        <v>14</v>
      </c>
      <c r="D13" t="s">
        <v>234</v>
      </c>
      <c r="E13" s="6">
        <f>'Matriz de consultas'!F14</f>
        <v>29249103.960000001</v>
      </c>
      <c r="F13" s="6">
        <v>29249103.960000001</v>
      </c>
      <c r="G13" s="6">
        <f t="shared" si="0"/>
        <v>0</v>
      </c>
      <c r="H13" t="s">
        <v>234</v>
      </c>
    </row>
    <row r="14" spans="1:8" x14ac:dyDescent="0.3">
      <c r="A14" t="s">
        <v>20</v>
      </c>
      <c r="B14" s="5">
        <v>15</v>
      </c>
      <c r="C14" s="5">
        <v>15</v>
      </c>
      <c r="D14" t="s">
        <v>234</v>
      </c>
      <c r="E14" s="6">
        <f>'Matriz de consultas'!F15</f>
        <v>614735435.03999996</v>
      </c>
      <c r="F14" s="6">
        <v>614735435.03999996</v>
      </c>
      <c r="G14" s="6">
        <f t="shared" si="0"/>
        <v>0</v>
      </c>
      <c r="H14" t="s">
        <v>234</v>
      </c>
    </row>
    <row r="15" spans="1:8" x14ac:dyDescent="0.3">
      <c r="A15" t="s">
        <v>23</v>
      </c>
      <c r="B15" s="5">
        <v>16</v>
      </c>
      <c r="C15" s="5">
        <v>16</v>
      </c>
      <c r="D15" t="s">
        <v>234</v>
      </c>
      <c r="E15" s="6">
        <f>'Matriz de consultas'!F16</f>
        <v>567238568.75999999</v>
      </c>
      <c r="F15" s="6">
        <v>567238568.75999999</v>
      </c>
      <c r="G15" s="6">
        <f t="shared" si="0"/>
        <v>0</v>
      </c>
      <c r="H15" t="s">
        <v>234</v>
      </c>
    </row>
    <row r="16" spans="1:8" x14ac:dyDescent="0.3">
      <c r="A16" t="s">
        <v>26</v>
      </c>
      <c r="B16" s="5">
        <v>17</v>
      </c>
      <c r="C16" s="5">
        <v>17</v>
      </c>
      <c r="D16" t="s">
        <v>234</v>
      </c>
      <c r="E16" s="6">
        <f>'Matriz de consultas'!F17</f>
        <v>199372225.91999999</v>
      </c>
      <c r="F16" s="6">
        <v>199372225.91999999</v>
      </c>
      <c r="G16" s="6">
        <f t="shared" si="0"/>
        <v>0</v>
      </c>
      <c r="H16" t="s">
        <v>234</v>
      </c>
    </row>
    <row r="17" spans="1:8" x14ac:dyDescent="0.3">
      <c r="A17" t="s">
        <v>29</v>
      </c>
      <c r="B17" s="5">
        <v>18</v>
      </c>
      <c r="C17" s="5">
        <v>18</v>
      </c>
      <c r="D17" t="s">
        <v>234</v>
      </c>
      <c r="E17" s="6">
        <f>'Matriz de consultas'!F18</f>
        <v>682356334.08000004</v>
      </c>
      <c r="F17" s="6">
        <v>682356334.08000004</v>
      </c>
      <c r="G17" s="6">
        <f t="shared" si="0"/>
        <v>0</v>
      </c>
      <c r="H17" t="s">
        <v>234</v>
      </c>
    </row>
    <row r="18" spans="1:8" x14ac:dyDescent="0.3">
      <c r="A18" t="s">
        <v>32</v>
      </c>
      <c r="B18" s="5">
        <v>19</v>
      </c>
      <c r="C18" s="5">
        <v>19</v>
      </c>
      <c r="D18" t="s">
        <v>234</v>
      </c>
      <c r="E18" s="6">
        <f>'Matriz de consultas'!F19</f>
        <v>36884133</v>
      </c>
      <c r="F18" s="6">
        <v>36884133</v>
      </c>
      <c r="G18" s="6">
        <f t="shared" si="0"/>
        <v>0</v>
      </c>
      <c r="H18" t="s">
        <v>234</v>
      </c>
    </row>
    <row r="19" spans="1:8" x14ac:dyDescent="0.3">
      <c r="A19" t="s">
        <v>35</v>
      </c>
      <c r="B19" s="5">
        <v>20</v>
      </c>
      <c r="C19" s="5">
        <v>20</v>
      </c>
      <c r="D19" t="s">
        <v>234</v>
      </c>
      <c r="E19" s="6">
        <f>'Matriz de consultas'!F20</f>
        <v>110652383.88</v>
      </c>
      <c r="F19" s="6">
        <v>110652383.88</v>
      </c>
      <c r="G19" s="6">
        <f t="shared" si="0"/>
        <v>0</v>
      </c>
      <c r="H19" t="s">
        <v>234</v>
      </c>
    </row>
    <row r="20" spans="1:8" x14ac:dyDescent="0.3">
      <c r="A20" t="s">
        <v>38</v>
      </c>
      <c r="B20" s="5">
        <v>21</v>
      </c>
      <c r="C20" s="5">
        <v>21</v>
      </c>
      <c r="D20" t="s">
        <v>234</v>
      </c>
      <c r="E20" s="6">
        <f>'Matriz de consultas'!F21</f>
        <v>368841264.12</v>
      </c>
      <c r="F20" s="6">
        <v>368841264.12</v>
      </c>
      <c r="G20" s="6">
        <f t="shared" si="0"/>
        <v>0</v>
      </c>
      <c r="H20" t="s">
        <v>234</v>
      </c>
    </row>
    <row r="21" spans="1:8" x14ac:dyDescent="0.3">
      <c r="A21" t="s">
        <v>41</v>
      </c>
      <c r="B21" s="5">
        <v>22</v>
      </c>
      <c r="C21" s="5">
        <v>22</v>
      </c>
      <c r="D21" t="s">
        <v>234</v>
      </c>
      <c r="E21" s="6">
        <f>'Matriz de consultas'!F22</f>
        <v>36884133</v>
      </c>
      <c r="F21" s="6">
        <v>36884133</v>
      </c>
      <c r="G21" s="6">
        <f t="shared" si="0"/>
        <v>0</v>
      </c>
      <c r="H21" t="s">
        <v>234</v>
      </c>
    </row>
    <row r="22" spans="1:8" x14ac:dyDescent="0.3">
      <c r="A22" t="s">
        <v>44</v>
      </c>
      <c r="B22" s="5">
        <v>23</v>
      </c>
      <c r="C22" s="5">
        <v>23</v>
      </c>
      <c r="D22" t="s">
        <v>234</v>
      </c>
      <c r="E22" s="6">
        <f>'Matriz de consultas'!F23</f>
        <v>411626849.88</v>
      </c>
      <c r="F22" s="6">
        <v>411626849.88</v>
      </c>
      <c r="G22" s="6">
        <f t="shared" si="0"/>
        <v>0</v>
      </c>
      <c r="H22" t="s">
        <v>234</v>
      </c>
    </row>
    <row r="23" spans="1:8" x14ac:dyDescent="0.3">
      <c r="A23" t="s">
        <v>47</v>
      </c>
      <c r="B23" s="5">
        <v>24</v>
      </c>
      <c r="C23" s="5">
        <v>24</v>
      </c>
      <c r="D23" t="s">
        <v>234</v>
      </c>
      <c r="E23" s="6">
        <f>'Matriz de consultas'!F24</f>
        <v>221304761.03999999</v>
      </c>
      <c r="F23" s="6">
        <v>221304761.03999999</v>
      </c>
      <c r="G23" s="6">
        <f t="shared" si="0"/>
        <v>0</v>
      </c>
      <c r="H23" t="s">
        <v>234</v>
      </c>
    </row>
    <row r="24" spans="1:8" x14ac:dyDescent="0.3">
      <c r="A24" t="s">
        <v>50</v>
      </c>
      <c r="B24" s="5">
        <v>25</v>
      </c>
      <c r="C24" s="5">
        <v>25</v>
      </c>
      <c r="D24" t="s">
        <v>234</v>
      </c>
      <c r="E24" s="6">
        <f>'Matriz de consultas'!F25</f>
        <v>110652383.88</v>
      </c>
      <c r="F24" s="6">
        <v>110652383.88</v>
      </c>
      <c r="G24" s="6">
        <f t="shared" si="0"/>
        <v>0</v>
      </c>
      <c r="H24" t="s">
        <v>234</v>
      </c>
    </row>
    <row r="25" spans="1:8" x14ac:dyDescent="0.3">
      <c r="A25" t="s">
        <v>53</v>
      </c>
      <c r="B25" s="5">
        <v>26</v>
      </c>
      <c r="C25" s="5">
        <v>26</v>
      </c>
      <c r="D25" t="s">
        <v>234</v>
      </c>
      <c r="E25" s="6">
        <f>'Matriz de consultas'!F26</f>
        <v>393184787.04000002</v>
      </c>
      <c r="F25" s="6">
        <v>393184787.04000002</v>
      </c>
      <c r="G25" s="6">
        <f t="shared" si="0"/>
        <v>0</v>
      </c>
      <c r="H25" t="s">
        <v>234</v>
      </c>
    </row>
    <row r="26" spans="1:8" x14ac:dyDescent="0.3">
      <c r="A26">
        <v>1</v>
      </c>
      <c r="B26" s="5">
        <v>27</v>
      </c>
      <c r="C26" s="5">
        <v>27</v>
      </c>
      <c r="D26" t="s">
        <v>234</v>
      </c>
      <c r="E26" s="6">
        <f>'Matriz de consultas'!F27</f>
        <v>4887838639.9439259</v>
      </c>
      <c r="F26" s="6">
        <v>4887838639.9439259</v>
      </c>
      <c r="G26" s="6">
        <f t="shared" si="0"/>
        <v>0</v>
      </c>
      <c r="H26" t="s">
        <v>234</v>
      </c>
    </row>
    <row r="27" spans="1:8" x14ac:dyDescent="0.3">
      <c r="A27" t="s">
        <v>57</v>
      </c>
      <c r="B27" s="5">
        <v>28</v>
      </c>
      <c r="C27" s="5">
        <v>28</v>
      </c>
      <c r="D27" t="s">
        <v>234</v>
      </c>
      <c r="E27" s="6">
        <f>'Matriz de consultas'!F28</f>
        <v>4000000</v>
      </c>
      <c r="F27" s="6">
        <v>4000000</v>
      </c>
      <c r="G27" s="6">
        <f t="shared" si="0"/>
        <v>0</v>
      </c>
      <c r="H27" t="s">
        <v>234</v>
      </c>
    </row>
    <row r="28" spans="1:8" x14ac:dyDescent="0.3">
      <c r="A28" t="s">
        <v>60</v>
      </c>
      <c r="B28" s="5">
        <v>29</v>
      </c>
      <c r="C28" s="5">
        <v>29</v>
      </c>
      <c r="D28" t="s">
        <v>234</v>
      </c>
      <c r="E28" s="6">
        <f>'Matriz de consultas'!F29</f>
        <v>200000</v>
      </c>
      <c r="F28" s="6">
        <v>200000</v>
      </c>
      <c r="G28" s="6">
        <f t="shared" si="0"/>
        <v>0</v>
      </c>
      <c r="H28" t="s">
        <v>234</v>
      </c>
    </row>
    <row r="29" spans="1:8" x14ac:dyDescent="0.3">
      <c r="A29" t="s">
        <v>63</v>
      </c>
      <c r="B29" s="5">
        <v>30</v>
      </c>
      <c r="C29" s="5">
        <v>30</v>
      </c>
      <c r="D29" t="s">
        <v>234</v>
      </c>
      <c r="E29" s="6">
        <f>'Matriz de consultas'!F30</f>
        <v>780000</v>
      </c>
      <c r="F29" s="6">
        <v>780000</v>
      </c>
      <c r="G29" s="6">
        <f t="shared" si="0"/>
        <v>0</v>
      </c>
      <c r="H29" t="s">
        <v>234</v>
      </c>
    </row>
    <row r="30" spans="1:8" x14ac:dyDescent="0.3">
      <c r="A30" t="s">
        <v>66</v>
      </c>
      <c r="B30" s="5">
        <v>31</v>
      </c>
      <c r="C30" s="5">
        <v>31</v>
      </c>
      <c r="D30" t="s">
        <v>234</v>
      </c>
      <c r="E30" s="6">
        <f>'Matriz de consultas'!F31</f>
        <v>50000</v>
      </c>
      <c r="F30" s="6">
        <v>50000</v>
      </c>
      <c r="G30" s="6">
        <f t="shared" si="0"/>
        <v>0</v>
      </c>
      <c r="H30" t="s">
        <v>234</v>
      </c>
    </row>
    <row r="31" spans="1:8" x14ac:dyDescent="0.3">
      <c r="A31" t="s">
        <v>68</v>
      </c>
      <c r="B31" s="5">
        <v>32</v>
      </c>
      <c r="C31" s="5">
        <v>32</v>
      </c>
      <c r="D31" t="s">
        <v>234</v>
      </c>
      <c r="E31" s="6">
        <f>'Matriz de consultas'!F32</f>
        <v>43290000</v>
      </c>
      <c r="F31" s="6">
        <v>43290000</v>
      </c>
      <c r="G31" s="6">
        <f t="shared" si="0"/>
        <v>0</v>
      </c>
      <c r="H31" t="s">
        <v>234</v>
      </c>
    </row>
    <row r="32" spans="1:8" x14ac:dyDescent="0.3">
      <c r="A32" t="s">
        <v>71</v>
      </c>
      <c r="B32" s="5">
        <v>33</v>
      </c>
      <c r="C32" s="5">
        <v>33</v>
      </c>
      <c r="D32" t="s">
        <v>234</v>
      </c>
      <c r="E32" s="6">
        <f>'Matriz de consultas'!F33</f>
        <v>2500000</v>
      </c>
      <c r="F32" s="6">
        <v>2500000</v>
      </c>
      <c r="G32" s="6">
        <f t="shared" si="0"/>
        <v>0</v>
      </c>
      <c r="H32" t="s">
        <v>234</v>
      </c>
    </row>
    <row r="33" spans="1:8" x14ac:dyDescent="0.3">
      <c r="A33" t="s">
        <v>74</v>
      </c>
      <c r="B33" s="5">
        <v>34</v>
      </c>
      <c r="C33" s="5">
        <v>34</v>
      </c>
      <c r="D33" t="s">
        <v>234</v>
      </c>
      <c r="E33" s="6">
        <f>'Matriz de consultas'!F34</f>
        <v>1000000</v>
      </c>
      <c r="F33" s="6">
        <v>1000000</v>
      </c>
      <c r="G33" s="6">
        <f t="shared" si="0"/>
        <v>0</v>
      </c>
      <c r="H33" t="s">
        <v>234</v>
      </c>
    </row>
    <row r="34" spans="1:8" x14ac:dyDescent="0.3">
      <c r="A34" t="s">
        <v>77</v>
      </c>
      <c r="B34" s="5">
        <v>35</v>
      </c>
      <c r="C34" s="5">
        <v>35</v>
      </c>
      <c r="D34" t="s">
        <v>234</v>
      </c>
      <c r="E34" s="6">
        <f>'Matriz de consultas'!F35</f>
        <v>300000</v>
      </c>
      <c r="F34" s="6">
        <v>300000</v>
      </c>
      <c r="G34" s="6">
        <f t="shared" si="0"/>
        <v>0</v>
      </c>
      <c r="H34" t="s">
        <v>234</v>
      </c>
    </row>
    <row r="35" spans="1:8" x14ac:dyDescent="0.3">
      <c r="A35" t="s">
        <v>80</v>
      </c>
      <c r="B35" s="5">
        <v>36</v>
      </c>
      <c r="C35" s="5">
        <v>36</v>
      </c>
      <c r="D35" t="s">
        <v>234</v>
      </c>
      <c r="E35" s="6">
        <f>'Matriz de consultas'!F36</f>
        <v>4311703.76</v>
      </c>
      <c r="F35" s="6">
        <v>4311703.76</v>
      </c>
      <c r="G35" s="6">
        <f t="shared" si="0"/>
        <v>0</v>
      </c>
      <c r="H35" t="s">
        <v>234</v>
      </c>
    </row>
    <row r="36" spans="1:8" x14ac:dyDescent="0.3">
      <c r="A36" t="s">
        <v>205</v>
      </c>
      <c r="B36" s="5">
        <v>37</v>
      </c>
      <c r="C36" s="5">
        <v>37</v>
      </c>
      <c r="D36" t="s">
        <v>234</v>
      </c>
      <c r="E36" s="6">
        <f>'Matriz de consultas'!F37</f>
        <v>1650000</v>
      </c>
      <c r="F36" s="6">
        <v>1650000</v>
      </c>
      <c r="G36" s="6">
        <f t="shared" si="0"/>
        <v>0</v>
      </c>
      <c r="H36" t="s">
        <v>234</v>
      </c>
    </row>
    <row r="37" spans="1:8" x14ac:dyDescent="0.3">
      <c r="A37" t="s">
        <v>83</v>
      </c>
      <c r="B37" s="5">
        <v>38</v>
      </c>
      <c r="C37" s="5">
        <v>38</v>
      </c>
      <c r="D37" t="s">
        <v>234</v>
      </c>
      <c r="E37" s="6">
        <f>'Matriz de consultas'!F38</f>
        <v>20100000</v>
      </c>
      <c r="F37" s="6">
        <v>20100000</v>
      </c>
      <c r="G37" s="6">
        <f t="shared" si="0"/>
        <v>0</v>
      </c>
      <c r="H37" t="s">
        <v>234</v>
      </c>
    </row>
    <row r="38" spans="1:8" x14ac:dyDescent="0.3">
      <c r="A38" t="s">
        <v>86</v>
      </c>
      <c r="B38" s="5">
        <v>39</v>
      </c>
      <c r="C38" s="5">
        <v>39</v>
      </c>
      <c r="D38" t="s">
        <v>234</v>
      </c>
      <c r="E38" s="6">
        <f>'Matriz de consultas'!F39</f>
        <v>80452444</v>
      </c>
      <c r="F38" s="6">
        <v>80452444</v>
      </c>
      <c r="G38" s="6">
        <f t="shared" si="0"/>
        <v>0</v>
      </c>
      <c r="H38" t="s">
        <v>234</v>
      </c>
    </row>
    <row r="39" spans="1:8" x14ac:dyDescent="0.3">
      <c r="A39" t="s">
        <v>86</v>
      </c>
      <c r="B39" s="5">
        <v>40</v>
      </c>
      <c r="C39" s="5">
        <v>40</v>
      </c>
      <c r="D39" t="s">
        <v>234</v>
      </c>
      <c r="E39" s="6">
        <f>'Matriz de consultas'!F40</f>
        <v>1190456844.0139265</v>
      </c>
      <c r="F39" s="6">
        <v>1190456844.0139265</v>
      </c>
      <c r="G39" s="6">
        <f t="shared" si="0"/>
        <v>0</v>
      </c>
      <c r="H39" t="s">
        <v>234</v>
      </c>
    </row>
    <row r="40" spans="1:8" x14ac:dyDescent="0.3">
      <c r="A40" t="s">
        <v>91</v>
      </c>
      <c r="B40" s="5">
        <v>41</v>
      </c>
      <c r="C40" s="5">
        <v>41</v>
      </c>
      <c r="D40" t="s">
        <v>234</v>
      </c>
      <c r="E40" s="6">
        <f>'Matriz de consultas'!F41</f>
        <v>1982505918.1700001</v>
      </c>
      <c r="F40" s="6">
        <v>1982505918.1700001</v>
      </c>
      <c r="G40" s="6">
        <f t="shared" si="0"/>
        <v>0</v>
      </c>
      <c r="H40" t="s">
        <v>234</v>
      </c>
    </row>
    <row r="41" spans="1:8" x14ac:dyDescent="0.3">
      <c r="A41" t="s">
        <v>94</v>
      </c>
      <c r="B41" s="5">
        <v>42</v>
      </c>
      <c r="C41" s="5">
        <v>42</v>
      </c>
      <c r="D41" t="s">
        <v>234</v>
      </c>
      <c r="E41" s="6">
        <f>'Matriz de consultas'!F42</f>
        <v>80000</v>
      </c>
      <c r="F41" s="6">
        <v>80000</v>
      </c>
      <c r="G41" s="6">
        <f t="shared" si="0"/>
        <v>0</v>
      </c>
      <c r="H41" t="s">
        <v>234</v>
      </c>
    </row>
    <row r="42" spans="1:8" x14ac:dyDescent="0.3">
      <c r="A42" t="s">
        <v>97</v>
      </c>
      <c r="B42" s="5">
        <v>43</v>
      </c>
      <c r="C42" s="5">
        <v>43</v>
      </c>
      <c r="D42" t="s">
        <v>234</v>
      </c>
      <c r="E42" s="6">
        <f>'Matriz de consultas'!F43</f>
        <v>1242189613.1900001</v>
      </c>
      <c r="F42" s="6">
        <v>1242189613.1900001</v>
      </c>
      <c r="G42" s="6">
        <f t="shared" si="0"/>
        <v>0</v>
      </c>
      <c r="H42" t="s">
        <v>234</v>
      </c>
    </row>
    <row r="43" spans="1:8" x14ac:dyDescent="0.3">
      <c r="A43" t="s">
        <v>100</v>
      </c>
      <c r="B43" s="5">
        <v>44</v>
      </c>
      <c r="C43" s="5">
        <v>44</v>
      </c>
      <c r="D43" t="s">
        <v>234</v>
      </c>
      <c r="E43" s="6">
        <f>'Matriz de consultas'!F44</f>
        <v>1750000</v>
      </c>
      <c r="F43" s="6">
        <v>1750000</v>
      </c>
      <c r="G43" s="6">
        <f t="shared" si="0"/>
        <v>0</v>
      </c>
      <c r="H43" t="s">
        <v>234</v>
      </c>
    </row>
    <row r="44" spans="1:8" x14ac:dyDescent="0.3">
      <c r="A44" t="s">
        <v>103</v>
      </c>
      <c r="B44" s="5">
        <v>45</v>
      </c>
      <c r="C44" s="5">
        <v>45</v>
      </c>
      <c r="D44" t="s">
        <v>234</v>
      </c>
      <c r="E44" s="6">
        <f>'Matriz de consultas'!F45</f>
        <v>6831546.4500000002</v>
      </c>
      <c r="F44" s="6">
        <v>6831546.4500000002</v>
      </c>
      <c r="G44" s="6">
        <f t="shared" si="0"/>
        <v>0</v>
      </c>
      <c r="H44" t="s">
        <v>234</v>
      </c>
    </row>
    <row r="45" spans="1:8" x14ac:dyDescent="0.3">
      <c r="A45" t="s">
        <v>106</v>
      </c>
      <c r="B45" s="5">
        <v>46</v>
      </c>
      <c r="C45" s="5">
        <v>46</v>
      </c>
      <c r="D45" t="s">
        <v>234</v>
      </c>
      <c r="E45" s="6">
        <f>'Matriz de consultas'!F46</f>
        <v>26838732.960000001</v>
      </c>
      <c r="F45" s="6">
        <v>26838732.960000001</v>
      </c>
      <c r="G45" s="6">
        <f t="shared" si="0"/>
        <v>0</v>
      </c>
      <c r="H45" t="s">
        <v>234</v>
      </c>
    </row>
    <row r="46" spans="1:8" x14ac:dyDescent="0.3">
      <c r="A46" t="s">
        <v>109</v>
      </c>
      <c r="B46" s="5">
        <v>47</v>
      </c>
      <c r="C46" s="5">
        <v>47</v>
      </c>
      <c r="D46" t="s">
        <v>234</v>
      </c>
      <c r="E46" s="6">
        <f>'Matriz de consultas'!F47</f>
        <v>32437962</v>
      </c>
      <c r="F46" s="6">
        <v>32437962</v>
      </c>
      <c r="G46" s="6">
        <f t="shared" si="0"/>
        <v>0</v>
      </c>
      <c r="H46" t="s">
        <v>234</v>
      </c>
    </row>
    <row r="47" spans="1:8" x14ac:dyDescent="0.3">
      <c r="A47" t="s">
        <v>112</v>
      </c>
      <c r="B47" s="5">
        <v>48</v>
      </c>
      <c r="C47" s="5">
        <v>48</v>
      </c>
      <c r="D47" t="s">
        <v>234</v>
      </c>
      <c r="E47" s="6">
        <f>'Matriz de consultas'!F48</f>
        <v>7850000</v>
      </c>
      <c r="F47" s="6">
        <v>7850000</v>
      </c>
      <c r="G47" s="6">
        <f t="shared" si="0"/>
        <v>0</v>
      </c>
      <c r="H47" t="s">
        <v>234</v>
      </c>
    </row>
    <row r="48" spans="1:8" x14ac:dyDescent="0.3">
      <c r="A48" t="s">
        <v>115</v>
      </c>
      <c r="B48" s="5">
        <v>49</v>
      </c>
      <c r="C48" s="5">
        <v>49</v>
      </c>
      <c r="D48" t="s">
        <v>234</v>
      </c>
      <c r="E48" s="6">
        <f>'Matriz de consultas'!F49</f>
        <v>206053875</v>
      </c>
      <c r="F48" s="6">
        <v>206053875</v>
      </c>
      <c r="G48" s="6">
        <f t="shared" si="0"/>
        <v>0</v>
      </c>
      <c r="H48" t="s">
        <v>234</v>
      </c>
    </row>
    <row r="49" spans="1:8" x14ac:dyDescent="0.3">
      <c r="A49" t="s">
        <v>118</v>
      </c>
      <c r="B49" s="5">
        <v>50</v>
      </c>
      <c r="C49" s="5">
        <v>50</v>
      </c>
      <c r="D49" t="s">
        <v>234</v>
      </c>
      <c r="E49" s="6">
        <f>'Matriz de consultas'!F50</f>
        <v>25000000.399999999</v>
      </c>
      <c r="F49" s="6">
        <v>25000000.399999999</v>
      </c>
      <c r="G49" s="6">
        <f t="shared" si="0"/>
        <v>0</v>
      </c>
      <c r="H49" t="s">
        <v>234</v>
      </c>
    </row>
    <row r="50" spans="1:8" x14ac:dyDescent="0.3">
      <c r="A50" t="s">
        <v>121</v>
      </c>
      <c r="B50" s="5">
        <v>51</v>
      </c>
      <c r="C50" s="5">
        <v>51</v>
      </c>
      <c r="D50" t="s">
        <v>234</v>
      </c>
      <c r="E50" s="6">
        <f>'Matriz de consultas'!F51</f>
        <v>5800000</v>
      </c>
      <c r="F50" s="6">
        <v>5800000</v>
      </c>
      <c r="G50" s="6">
        <f t="shared" si="0"/>
        <v>0</v>
      </c>
      <c r="H50" t="s">
        <v>234</v>
      </c>
    </row>
    <row r="51" spans="1:8" x14ac:dyDescent="0.3">
      <c r="A51" t="s">
        <v>123</v>
      </c>
      <c r="B51" s="5">
        <v>52</v>
      </c>
      <c r="C51" s="5">
        <v>52</v>
      </c>
      <c r="D51" t="s">
        <v>234</v>
      </c>
      <c r="E51" s="6">
        <f>'Matriz de consultas'!F52</f>
        <v>1000000</v>
      </c>
      <c r="F51" s="6">
        <v>1000000</v>
      </c>
      <c r="G51" s="6">
        <f t="shared" si="0"/>
        <v>0</v>
      </c>
      <c r="H51" t="s">
        <v>234</v>
      </c>
    </row>
    <row r="52" spans="1:8" x14ac:dyDescent="0.3">
      <c r="A52" t="s">
        <v>125</v>
      </c>
      <c r="B52" s="5">
        <v>53</v>
      </c>
      <c r="C52" s="5">
        <v>53</v>
      </c>
      <c r="D52" t="s">
        <v>234</v>
      </c>
      <c r="E52" s="6">
        <f>'Matriz de consultas'!F53</f>
        <v>60000</v>
      </c>
      <c r="F52" s="6">
        <v>60000</v>
      </c>
      <c r="G52" s="6">
        <f t="shared" si="0"/>
        <v>0</v>
      </c>
      <c r="H52" t="s">
        <v>234</v>
      </c>
    </row>
    <row r="53" spans="1:8" x14ac:dyDescent="0.3">
      <c r="A53" t="s">
        <v>128</v>
      </c>
      <c r="B53" s="5">
        <v>54</v>
      </c>
      <c r="C53" s="5">
        <v>54</v>
      </c>
      <c r="D53" t="s">
        <v>234</v>
      </c>
      <c r="E53" s="6">
        <f>'Matriz de consultas'!F54</f>
        <v>300000</v>
      </c>
      <c r="F53" s="6">
        <v>300000</v>
      </c>
      <c r="G53" s="6">
        <f t="shared" si="0"/>
        <v>0</v>
      </c>
      <c r="H53" t="s">
        <v>234</v>
      </c>
    </row>
    <row r="54" spans="1:8" x14ac:dyDescent="0.3">
      <c r="A54" t="s">
        <v>130</v>
      </c>
      <c r="B54" s="5">
        <v>55</v>
      </c>
      <c r="C54" s="5">
        <v>55</v>
      </c>
      <c r="D54" t="s">
        <v>234</v>
      </c>
      <c r="E54" s="6">
        <f>'Matriz de consultas'!F55</f>
        <v>50000</v>
      </c>
      <c r="F54" s="6">
        <v>50000</v>
      </c>
      <c r="G54" s="6">
        <f t="shared" si="0"/>
        <v>0</v>
      </c>
      <c r="H54" t="s">
        <v>234</v>
      </c>
    </row>
    <row r="55" spans="1:8" x14ac:dyDescent="0.3">
      <c r="A55">
        <v>2</v>
      </c>
      <c r="B55" s="5">
        <v>56</v>
      </c>
      <c r="C55" s="5">
        <v>56</v>
      </c>
      <c r="D55" t="s">
        <v>234</v>
      </c>
      <c r="E55" s="6">
        <f>'Matriz de consultas'!F56</f>
        <v>20723299.960000001</v>
      </c>
      <c r="F55" s="6">
        <v>20723299.960000001</v>
      </c>
      <c r="G55" s="6">
        <f t="shared" si="0"/>
        <v>0</v>
      </c>
      <c r="H55" t="s">
        <v>234</v>
      </c>
    </row>
    <row r="56" spans="1:8" x14ac:dyDescent="0.3">
      <c r="A56" t="s">
        <v>134</v>
      </c>
      <c r="B56" s="5">
        <v>57</v>
      </c>
      <c r="C56" s="5">
        <v>57</v>
      </c>
      <c r="D56" t="s">
        <v>234</v>
      </c>
      <c r="E56" s="6">
        <f>'Matriz de consultas'!F57</f>
        <v>1200000</v>
      </c>
      <c r="F56" s="6">
        <v>1200000</v>
      </c>
      <c r="G56" s="6">
        <f t="shared" si="0"/>
        <v>0</v>
      </c>
      <c r="H56" t="s">
        <v>234</v>
      </c>
    </row>
    <row r="57" spans="1:8" x14ac:dyDescent="0.3">
      <c r="A57" t="s">
        <v>208</v>
      </c>
      <c r="B57" s="5">
        <v>58</v>
      </c>
      <c r="C57" s="5">
        <v>58</v>
      </c>
      <c r="D57" t="s">
        <v>234</v>
      </c>
      <c r="E57" s="6">
        <f>'Matriz de consultas'!F58</f>
        <v>120000</v>
      </c>
      <c r="F57" s="6">
        <v>120000</v>
      </c>
      <c r="G57" s="6">
        <f t="shared" si="0"/>
        <v>0</v>
      </c>
      <c r="H57" t="s">
        <v>234</v>
      </c>
    </row>
    <row r="58" spans="1:8" x14ac:dyDescent="0.3">
      <c r="A58" t="s">
        <v>137</v>
      </c>
      <c r="B58" s="5">
        <v>59</v>
      </c>
      <c r="C58" s="5">
        <v>59</v>
      </c>
      <c r="D58" t="s">
        <v>234</v>
      </c>
      <c r="E58" s="6">
        <f>'Matriz de consultas'!F59</f>
        <v>6061500</v>
      </c>
      <c r="F58" s="6">
        <v>6061500</v>
      </c>
      <c r="G58" s="6">
        <f t="shared" si="0"/>
        <v>0</v>
      </c>
      <c r="H58" t="s">
        <v>234</v>
      </c>
    </row>
    <row r="59" spans="1:8" x14ac:dyDescent="0.3">
      <c r="A59" t="s">
        <v>140</v>
      </c>
      <c r="B59" s="5">
        <v>60</v>
      </c>
      <c r="C59" s="5">
        <v>60</v>
      </c>
      <c r="D59" t="s">
        <v>234</v>
      </c>
      <c r="E59" s="6">
        <f>'Matriz de consultas'!F60</f>
        <v>399999.96</v>
      </c>
      <c r="F59" s="6">
        <v>399999.96</v>
      </c>
      <c r="G59" s="6">
        <f t="shared" si="0"/>
        <v>0</v>
      </c>
      <c r="H59" t="s">
        <v>234</v>
      </c>
    </row>
    <row r="60" spans="1:8" x14ac:dyDescent="0.3">
      <c r="A60" t="s">
        <v>143</v>
      </c>
      <c r="B60" s="5">
        <v>61</v>
      </c>
      <c r="C60" s="5">
        <v>61</v>
      </c>
      <c r="D60" t="s">
        <v>234</v>
      </c>
      <c r="E60" s="6">
        <f>'Matriz de consultas'!F61</f>
        <v>100000</v>
      </c>
      <c r="F60" s="6">
        <v>100000</v>
      </c>
      <c r="G60" s="6">
        <f t="shared" si="0"/>
        <v>0</v>
      </c>
      <c r="H60" t="s">
        <v>234</v>
      </c>
    </row>
    <row r="61" spans="1:8" x14ac:dyDescent="0.3">
      <c r="A61" t="s">
        <v>146</v>
      </c>
      <c r="B61" s="5">
        <v>62</v>
      </c>
      <c r="C61" s="5">
        <v>62</v>
      </c>
      <c r="D61" t="s">
        <v>234</v>
      </c>
      <c r="E61" s="6">
        <f>'Matriz de consultas'!F62</f>
        <v>677500</v>
      </c>
      <c r="F61" s="6">
        <v>677500</v>
      </c>
      <c r="G61" s="6">
        <f t="shared" si="0"/>
        <v>0</v>
      </c>
      <c r="H61" t="s">
        <v>234</v>
      </c>
    </row>
    <row r="62" spans="1:8" x14ac:dyDescent="0.3">
      <c r="A62" t="s">
        <v>149</v>
      </c>
      <c r="B62" s="5">
        <v>63</v>
      </c>
      <c r="C62" s="5">
        <v>63</v>
      </c>
      <c r="D62" t="s">
        <v>234</v>
      </c>
      <c r="E62" s="6">
        <f>'Matriz de consultas'!F63</f>
        <v>620000</v>
      </c>
      <c r="F62" s="6">
        <v>620000</v>
      </c>
      <c r="G62" s="6">
        <f t="shared" si="0"/>
        <v>0</v>
      </c>
      <c r="H62" t="s">
        <v>234</v>
      </c>
    </row>
    <row r="63" spans="1:8" x14ac:dyDescent="0.3">
      <c r="A63" t="s">
        <v>152</v>
      </c>
      <c r="B63" s="5">
        <v>64</v>
      </c>
      <c r="C63" s="5">
        <v>64</v>
      </c>
      <c r="D63" t="s">
        <v>234</v>
      </c>
      <c r="E63" s="6">
        <f>'Matriz de consultas'!F64</f>
        <v>2601050</v>
      </c>
      <c r="F63" s="6">
        <v>2601050</v>
      </c>
      <c r="G63" s="6">
        <f t="shared" si="0"/>
        <v>0</v>
      </c>
      <c r="H63" t="s">
        <v>234</v>
      </c>
    </row>
    <row r="64" spans="1:8" x14ac:dyDescent="0.3">
      <c r="A64" t="s">
        <v>155</v>
      </c>
      <c r="B64" s="5">
        <v>65</v>
      </c>
      <c r="C64" s="5">
        <v>65</v>
      </c>
      <c r="D64" t="s">
        <v>234</v>
      </c>
      <c r="E64" s="6">
        <f>'Matriz de consultas'!F65</f>
        <v>700000</v>
      </c>
      <c r="F64" s="6">
        <v>700000</v>
      </c>
      <c r="G64" s="6">
        <f t="shared" si="0"/>
        <v>0</v>
      </c>
      <c r="H64" t="s">
        <v>234</v>
      </c>
    </row>
    <row r="65" spans="1:8" x14ac:dyDescent="0.3">
      <c r="A65" t="s">
        <v>157</v>
      </c>
      <c r="B65" s="5">
        <v>66</v>
      </c>
      <c r="C65" s="5">
        <v>66</v>
      </c>
      <c r="D65" t="s">
        <v>234</v>
      </c>
      <c r="E65" s="6">
        <f>'Matriz de consultas'!F66</f>
        <v>747500</v>
      </c>
      <c r="F65" s="6">
        <v>747500</v>
      </c>
      <c r="G65" s="6">
        <f t="shared" si="0"/>
        <v>0</v>
      </c>
      <c r="H65" t="s">
        <v>234</v>
      </c>
    </row>
    <row r="66" spans="1:8" x14ac:dyDescent="0.3">
      <c r="A66" t="s">
        <v>160</v>
      </c>
      <c r="B66" s="5">
        <v>67</v>
      </c>
      <c r="C66" s="5">
        <v>67</v>
      </c>
      <c r="D66" t="s">
        <v>234</v>
      </c>
      <c r="E66" s="6">
        <f>'Matriz de consultas'!F67</f>
        <v>6387500</v>
      </c>
      <c r="F66" s="6">
        <v>6387500</v>
      </c>
      <c r="G66" s="6">
        <f t="shared" si="0"/>
        <v>0</v>
      </c>
      <c r="H66" t="s">
        <v>234</v>
      </c>
    </row>
    <row r="67" spans="1:8" x14ac:dyDescent="0.3">
      <c r="A67" t="s">
        <v>211</v>
      </c>
      <c r="B67" s="5">
        <v>68</v>
      </c>
      <c r="C67" s="5">
        <v>68</v>
      </c>
      <c r="D67" t="s">
        <v>234</v>
      </c>
      <c r="E67" s="6">
        <f>'Matriz de consultas'!F68</f>
        <v>1003250</v>
      </c>
      <c r="F67" s="6">
        <v>1003250</v>
      </c>
      <c r="G67" s="6">
        <f t="shared" si="0"/>
        <v>0</v>
      </c>
      <c r="H67" t="s">
        <v>234</v>
      </c>
    </row>
    <row r="68" spans="1:8" x14ac:dyDescent="0.3">
      <c r="A68" t="s">
        <v>214</v>
      </c>
      <c r="B68" s="5">
        <v>69</v>
      </c>
      <c r="C68" s="5">
        <v>69</v>
      </c>
      <c r="D68" t="s">
        <v>234</v>
      </c>
      <c r="E68" s="6">
        <f>'Matriz de consultas'!F69</f>
        <v>75000</v>
      </c>
      <c r="F68" s="6">
        <v>75000</v>
      </c>
      <c r="G68" s="6">
        <f t="shared" si="0"/>
        <v>0</v>
      </c>
      <c r="H68" t="s">
        <v>234</v>
      </c>
    </row>
    <row r="69" spans="1:8" x14ac:dyDescent="0.3">
      <c r="A69" t="s">
        <v>163</v>
      </c>
      <c r="B69" s="5">
        <v>70</v>
      </c>
      <c r="C69" s="5">
        <v>70</v>
      </c>
      <c r="D69" t="s">
        <v>234</v>
      </c>
      <c r="E69" s="6">
        <f>'Matriz de consultas'!F70</f>
        <v>30000</v>
      </c>
      <c r="F69" s="6">
        <v>30000</v>
      </c>
      <c r="G69" s="6">
        <f t="shared" si="0"/>
        <v>0</v>
      </c>
      <c r="H69" t="s">
        <v>234</v>
      </c>
    </row>
    <row r="70" spans="1:8" x14ac:dyDescent="0.3">
      <c r="A70">
        <v>5</v>
      </c>
      <c r="B70" s="5">
        <v>71</v>
      </c>
      <c r="C70" s="5">
        <v>71</v>
      </c>
      <c r="D70" t="s">
        <v>234</v>
      </c>
      <c r="E70" s="6">
        <f>'Matriz de consultas'!F71</f>
        <v>929233302.71000004</v>
      </c>
      <c r="F70" s="6">
        <v>929233302.71000004</v>
      </c>
      <c r="G70" s="6">
        <f t="shared" si="0"/>
        <v>0</v>
      </c>
      <c r="H70" t="s">
        <v>234</v>
      </c>
    </row>
    <row r="71" spans="1:8" x14ac:dyDescent="0.3">
      <c r="A71" t="s">
        <v>216</v>
      </c>
      <c r="B71" s="5">
        <v>72</v>
      </c>
      <c r="C71" s="5">
        <v>72</v>
      </c>
      <c r="D71" t="s">
        <v>234</v>
      </c>
      <c r="E71" s="6">
        <f>'Matriz de consultas'!F72</f>
        <v>43325600</v>
      </c>
      <c r="F71" s="6">
        <v>43325600</v>
      </c>
      <c r="G71" s="6">
        <f t="shared" si="0"/>
        <v>0</v>
      </c>
      <c r="H71" t="s">
        <v>234</v>
      </c>
    </row>
    <row r="72" spans="1:8" x14ac:dyDescent="0.3">
      <c r="A72" t="s">
        <v>169</v>
      </c>
      <c r="B72" s="5">
        <v>73</v>
      </c>
      <c r="C72" s="5">
        <v>74</v>
      </c>
      <c r="D72" t="s">
        <v>234</v>
      </c>
      <c r="E72" s="6">
        <f>'Matriz de consultas'!F73</f>
        <v>885907702.71000004</v>
      </c>
      <c r="F72" s="6">
        <v>885907702.71000004</v>
      </c>
      <c r="G72" s="6">
        <f t="shared" ref="G72:G83" si="1">IF(OR(E72="",F72=""),"",E72-F72)</f>
        <v>0</v>
      </c>
      <c r="H72" t="s">
        <v>234</v>
      </c>
    </row>
    <row r="73" spans="1:8" x14ac:dyDescent="0.3">
      <c r="A73">
        <v>6</v>
      </c>
      <c r="B73" s="5">
        <v>74</v>
      </c>
      <c r="C73" s="5">
        <v>75</v>
      </c>
      <c r="D73" t="s">
        <v>234</v>
      </c>
      <c r="E73" s="6">
        <f>'Matriz de consultas'!F74</f>
        <v>251838742.90000001</v>
      </c>
      <c r="F73" s="6">
        <v>251838742.90000001</v>
      </c>
      <c r="G73" s="6">
        <f t="shared" si="1"/>
        <v>0</v>
      </c>
      <c r="H73" t="s">
        <v>234</v>
      </c>
    </row>
    <row r="74" spans="1:8" x14ac:dyDescent="0.3">
      <c r="A74" t="s">
        <v>173</v>
      </c>
      <c r="B74" s="5">
        <v>75</v>
      </c>
      <c r="C74" s="5">
        <v>76</v>
      </c>
      <c r="D74" t="s">
        <v>234</v>
      </c>
      <c r="E74" s="6">
        <f>'Matriz de consultas'!F75</f>
        <v>0</v>
      </c>
      <c r="F74" s="6">
        <v>0</v>
      </c>
      <c r="G74" s="6">
        <f t="shared" si="1"/>
        <v>0</v>
      </c>
      <c r="H74" t="s">
        <v>234</v>
      </c>
    </row>
    <row r="75" spans="1:8" x14ac:dyDescent="0.3">
      <c r="A75" t="s">
        <v>175</v>
      </c>
      <c r="B75" s="5">
        <v>76</v>
      </c>
      <c r="C75" s="5">
        <v>77</v>
      </c>
      <c r="D75" t="s">
        <v>234</v>
      </c>
      <c r="E75" s="6">
        <f>'Matriz de consultas'!F76</f>
        <v>1500000</v>
      </c>
      <c r="F75" s="6">
        <v>1500000</v>
      </c>
      <c r="G75" s="6">
        <f t="shared" si="1"/>
        <v>0</v>
      </c>
      <c r="H75" t="s">
        <v>234</v>
      </c>
    </row>
    <row r="76" spans="1:8" x14ac:dyDescent="0.3">
      <c r="A76" t="s">
        <v>177</v>
      </c>
      <c r="B76" s="5">
        <v>77</v>
      </c>
      <c r="C76" s="5">
        <v>78</v>
      </c>
      <c r="D76" t="s">
        <v>234</v>
      </c>
      <c r="E76" s="6">
        <f>'Matriz de consultas'!F77</f>
        <v>2784610</v>
      </c>
      <c r="F76" s="6">
        <v>2784610</v>
      </c>
      <c r="G76" s="6">
        <f t="shared" si="1"/>
        <v>0</v>
      </c>
      <c r="H76" t="s">
        <v>234</v>
      </c>
    </row>
    <row r="77" spans="1:8" x14ac:dyDescent="0.3">
      <c r="A77" t="s">
        <v>179</v>
      </c>
      <c r="B77" s="5">
        <v>78</v>
      </c>
      <c r="C77" s="5">
        <v>79</v>
      </c>
      <c r="D77" t="s">
        <v>234</v>
      </c>
      <c r="E77" s="6">
        <f>'Matriz de consultas'!F78</f>
        <v>20000000</v>
      </c>
      <c r="F77" s="6">
        <v>20000000</v>
      </c>
      <c r="G77" s="6">
        <f t="shared" si="1"/>
        <v>0</v>
      </c>
      <c r="H77" t="s">
        <v>234</v>
      </c>
    </row>
    <row r="78" spans="1:8" x14ac:dyDescent="0.3">
      <c r="A78" t="s">
        <v>182</v>
      </c>
      <c r="B78" s="5">
        <v>79</v>
      </c>
      <c r="C78" s="5">
        <v>80</v>
      </c>
      <c r="D78" t="s">
        <v>234</v>
      </c>
      <c r="E78" s="6">
        <f>'Matriz de consultas'!F79</f>
        <v>100000000</v>
      </c>
      <c r="F78" s="6">
        <v>100000000</v>
      </c>
      <c r="G78" s="6">
        <f t="shared" si="1"/>
        <v>0</v>
      </c>
      <c r="H78" t="s">
        <v>234</v>
      </c>
    </row>
    <row r="79" spans="1:8" x14ac:dyDescent="0.3">
      <c r="A79" t="s">
        <v>185</v>
      </c>
      <c r="B79" s="5">
        <v>80</v>
      </c>
      <c r="C79" s="5">
        <v>81</v>
      </c>
      <c r="D79" t="s">
        <v>234</v>
      </c>
      <c r="E79" s="6">
        <f>'Matriz de consultas'!F80</f>
        <v>98325600</v>
      </c>
      <c r="F79" s="6">
        <v>98325600</v>
      </c>
      <c r="G79" s="6">
        <f t="shared" si="1"/>
        <v>0</v>
      </c>
      <c r="H79" t="s">
        <v>234</v>
      </c>
    </row>
    <row r="80" spans="1:8" x14ac:dyDescent="0.3">
      <c r="A80" t="s">
        <v>188</v>
      </c>
      <c r="B80" s="5">
        <v>81</v>
      </c>
      <c r="C80" s="5">
        <v>82</v>
      </c>
      <c r="D80" t="s">
        <v>234</v>
      </c>
      <c r="E80" s="6">
        <f>'Matriz de consultas'!F81</f>
        <v>29228532.899999999</v>
      </c>
      <c r="F80" s="6">
        <v>29228532.899999999</v>
      </c>
      <c r="G80" s="6">
        <f t="shared" si="1"/>
        <v>0</v>
      </c>
      <c r="H80" t="s">
        <v>234</v>
      </c>
    </row>
    <row r="81" spans="1:8" x14ac:dyDescent="0.3">
      <c r="A81">
        <v>9</v>
      </c>
      <c r="B81" s="5">
        <v>82</v>
      </c>
      <c r="C81" s="5">
        <v>83</v>
      </c>
      <c r="D81" t="s">
        <v>234</v>
      </c>
      <c r="E81" s="6">
        <f>'Matriz de consultas'!F82</f>
        <v>0</v>
      </c>
      <c r="F81" s="6">
        <v>0</v>
      </c>
      <c r="G81" s="6">
        <f t="shared" si="1"/>
        <v>0</v>
      </c>
      <c r="H81" t="s">
        <v>234</v>
      </c>
    </row>
    <row r="82" spans="1:8" x14ac:dyDescent="0.3">
      <c r="A82" t="s">
        <v>192</v>
      </c>
      <c r="B82" s="5">
        <v>83</v>
      </c>
      <c r="C82" s="5">
        <v>84</v>
      </c>
      <c r="D82" t="s">
        <v>234</v>
      </c>
      <c r="E82" s="6">
        <f>'Matriz de consultas'!F83</f>
        <v>0</v>
      </c>
      <c r="F82" s="6">
        <v>0</v>
      </c>
      <c r="G82" s="6">
        <f t="shared" si="1"/>
        <v>0</v>
      </c>
      <c r="H82" t="s">
        <v>234</v>
      </c>
    </row>
    <row r="83" spans="1:8" x14ac:dyDescent="0.3">
      <c r="A83" t="s">
        <v>168</v>
      </c>
      <c r="B83" s="5"/>
      <c r="C83" s="5">
        <v>73</v>
      </c>
      <c r="D83" t="s">
        <v>235</v>
      </c>
      <c r="E83" s="6"/>
      <c r="F83" s="6">
        <v>0</v>
      </c>
      <c r="G83" s="6" t="str">
        <f t="shared" si="1"/>
        <v/>
      </c>
      <c r="H83" t="s">
        <v>235</v>
      </c>
    </row>
  </sheetData>
  <mergeCells count="3">
    <mergeCell ref="A1:H1"/>
    <mergeCell ref="A2:H2"/>
    <mergeCell ref="A4:H4"/>
  </mergeCells>
  <conditionalFormatting sqref="H7:H83">
    <cfRule type="expression" dxfId="1" priority="1">
      <formula>$H7&lt;&gt;"Coincide"</formula>
    </cfRule>
    <cfRule type="expression" dxfId="0" priority="2">
      <formula>$H7="Coincide"</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A2EEAC9-3B8E-4B16-BE42-A7723E5332A1}"/>
</file>

<file path=customXml/itemProps2.xml><?xml version="1.0" encoding="utf-8"?>
<ds:datastoreItem xmlns:ds="http://schemas.openxmlformats.org/officeDocument/2006/customXml" ds:itemID="{26241FA6-BEA0-46EF-BD9A-3D117469D5CE}"/>
</file>

<file path=customXml/itemProps3.xml><?xml version="1.0" encoding="utf-8"?>
<ds:datastoreItem xmlns:ds="http://schemas.openxmlformats.org/officeDocument/2006/customXml" ds:itemID="{5F3C3135-D8A3-474D-84D8-6E0578CB7D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de consultas</vt:lpstr>
      <vt:lpstr>Comparación 2026</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SOLANO LOPEZ WILBERTH FRANCISCO</dc:creator>
  <cp:lastModifiedBy>AGUILAR CHAVARRIA CARLOS</cp:lastModifiedBy>
  <dcterms:created xsi:type="dcterms:W3CDTF">2025-08-12T17:40:30Z</dcterms:created>
  <dcterms:modified xsi:type="dcterms:W3CDTF">2026-09-03T21:27:29Z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2025-08-12T17:43:09Z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594d588e-e0b3-46a4-88ad-6a9722e02e29</vt:lpwstr>
  </property>
  <property fmtid="{D5CDD505-2E9C-101B-9397-08002B2CF9AE}" pid="8" name="MSIP_Label_b8b4be34-365a-4a68-b9fb-75c1b6874315_ContentBits">
    <vt:lpwstr>2</vt:lpwstr>
  </property>
  <property fmtid="{D5CDD505-2E9C-101B-9397-08002B2CF9AE}" pid="9" name="MSIP_Label_b8b4be34-365a-4a68-b9fb-75c1b6874315_Tag">
    <vt:lpwstr>10, 3, 0, 1</vt:lpwstr>
  </property>
</Properties>
</file>