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8. PRESUPUESTO\Presupuesto 2023\Formulación\"/>
    </mc:Choice>
  </mc:AlternateContent>
  <xr:revisionPtr revIDLastSave="0" documentId="13_ncr:1_{83357B69-EBC1-447A-8038-B46152F0F146}" xr6:coauthVersionLast="47" xr6:coauthVersionMax="47" xr10:uidLastSave="{00000000-0000-0000-0000-000000000000}"/>
  <workbookProtection workbookAlgorithmName="SHA-512" workbookHashValue="yMX8OprQ1IgeIs18qHRB1TEPvEGZpS2cKjXotnWpEoLTdYdzXFuQbPnfHFbhLVEz0TfLGrmWdt8NEYd7ktizzQ==" workbookSaltValue="fUhoi+5CWnlCDcOcEzIGvQ==" workbookSpinCount="100000" lockStructure="1"/>
  <bookViews>
    <workbookView xWindow="-120" yWindow="-120" windowWidth="29040" windowHeight="17640"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Consultas'!$B$7:$H$77</definedName>
    <definedName name="_xlnm._FilterDatabase" localSheetId="0" hidden="1">'PRESUPUESTO 2021'!$B$5:$Q$87</definedName>
    <definedName name="_xlnm.Print_Area" localSheetId="1">'Matriz de Consultas'!$B$8:$H$77</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1" i="1" l="1"/>
  <c r="G70" i="1"/>
  <c r="G68" i="1"/>
  <c r="G74" i="1"/>
  <c r="G71" i="1"/>
  <c r="F67" i="1"/>
  <c r="E67" i="1"/>
  <c r="F75" i="1"/>
  <c r="F65" i="1"/>
  <c r="F54" i="1"/>
  <c r="F27" i="1"/>
  <c r="G49" i="1"/>
  <c r="H49" i="1"/>
  <c r="F8" i="1" l="1"/>
  <c r="F77" i="1" s="1"/>
  <c r="G76" i="1" l="1"/>
  <c r="G75" i="1"/>
  <c r="H63" i="1" l="1"/>
  <c r="H28" i="1"/>
  <c r="I87" i="2" l="1"/>
  <c r="H87" i="2"/>
  <c r="I86" i="2"/>
  <c r="H86" i="2"/>
  <c r="I85" i="2"/>
  <c r="H85" i="2"/>
  <c r="I84" i="2"/>
  <c r="H84" i="2"/>
  <c r="I83" i="2"/>
  <c r="H83" i="2"/>
  <c r="I82" i="2"/>
  <c r="H82" i="2"/>
  <c r="H81" i="2" s="1"/>
  <c r="G81" i="2"/>
  <c r="F81" i="2"/>
  <c r="I80" i="2"/>
  <c r="H80" i="2"/>
  <c r="I79" i="2"/>
  <c r="H79" i="2"/>
  <c r="I77" i="2"/>
  <c r="H77" i="2"/>
  <c r="H76"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H60" i="2"/>
  <c r="G60" i="2"/>
  <c r="F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H26" i="2" s="1"/>
  <c r="I30" i="2"/>
  <c r="H30" i="2"/>
  <c r="I29" i="2"/>
  <c r="H29" i="2"/>
  <c r="I28" i="2"/>
  <c r="H28" i="2"/>
  <c r="G26" i="2"/>
  <c r="I26" i="2" s="1"/>
  <c r="F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c r="G6" i="2"/>
  <c r="F6" i="2"/>
  <c r="I81" i="2" l="1"/>
  <c r="I60" i="2"/>
  <c r="H10" i="1"/>
  <c r="G10" i="1"/>
  <c r="E65" i="1"/>
  <c r="E54" i="1"/>
  <c r="E8" i="1"/>
  <c r="E27" i="1"/>
  <c r="H36" i="1"/>
  <c r="G36" i="1"/>
  <c r="G33" i="1"/>
  <c r="G34" i="1"/>
  <c r="G40" i="1"/>
  <c r="H40" i="1"/>
  <c r="G39" i="1"/>
  <c r="H39" i="1"/>
  <c r="H34" i="1"/>
  <c r="H33" i="1"/>
  <c r="G31" i="1"/>
  <c r="H31" i="1"/>
  <c r="G28" i="1"/>
  <c r="H9" i="1" l="1"/>
  <c r="H8" i="1" s="1"/>
  <c r="G9" i="1"/>
  <c r="G8" i="1" s="1"/>
  <c r="H74" i="1"/>
  <c r="H73" i="1"/>
  <c r="G73" i="1"/>
  <c r="H72" i="1"/>
  <c r="G72" i="1"/>
  <c r="H69" i="1"/>
  <c r="G69" i="1"/>
  <c r="H68" i="1"/>
  <c r="H66" i="1"/>
  <c r="G66" i="1"/>
  <c r="G65" i="1" s="1"/>
  <c r="H64" i="1"/>
  <c r="G64" i="1"/>
  <c r="G63" i="1"/>
  <c r="H62" i="1"/>
  <c r="G62" i="1"/>
  <c r="H61" i="1"/>
  <c r="G61" i="1"/>
  <c r="H60" i="1"/>
  <c r="G60" i="1"/>
  <c r="H59" i="1"/>
  <c r="G59" i="1"/>
  <c r="H58" i="1"/>
  <c r="G58" i="1"/>
  <c r="H57" i="1"/>
  <c r="G57" i="1"/>
  <c r="H56" i="1"/>
  <c r="G56" i="1"/>
  <c r="H55" i="1"/>
  <c r="G55" i="1"/>
  <c r="H53" i="1"/>
  <c r="G53" i="1"/>
  <c r="H52" i="1"/>
  <c r="G52" i="1"/>
  <c r="H51" i="1"/>
  <c r="G51" i="1"/>
  <c r="H50" i="1"/>
  <c r="G50" i="1"/>
  <c r="H48" i="1"/>
  <c r="G48" i="1"/>
  <c r="H47" i="1"/>
  <c r="G47" i="1"/>
  <c r="H46" i="1"/>
  <c r="G46" i="1"/>
  <c r="H45" i="1"/>
  <c r="G45" i="1"/>
  <c r="H44" i="1"/>
  <c r="G44" i="1"/>
  <c r="H43" i="1"/>
  <c r="G43" i="1"/>
  <c r="H42" i="1"/>
  <c r="G42" i="1"/>
  <c r="H41" i="1"/>
  <c r="G41" i="1"/>
  <c r="H38" i="1"/>
  <c r="G38" i="1"/>
  <c r="H37" i="1"/>
  <c r="G37" i="1"/>
  <c r="H35" i="1"/>
  <c r="G35" i="1"/>
  <c r="H32" i="1"/>
  <c r="G32" i="1"/>
  <c r="H30" i="1"/>
  <c r="G30" i="1"/>
  <c r="H29" i="1"/>
  <c r="G29"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G67" i="1" l="1"/>
  <c r="H54" i="1"/>
  <c r="H65" i="1"/>
  <c r="G54" i="1"/>
  <c r="E77" i="1"/>
  <c r="G27" i="1"/>
  <c r="H67" i="1"/>
  <c r="H27" i="1"/>
  <c r="H77" i="1" l="1"/>
  <c r="G77" i="1"/>
</calcChain>
</file>

<file path=xl/sharedStrings.xml><?xml version="1.0" encoding="utf-8"?>
<sst xmlns="http://schemas.openxmlformats.org/spreadsheetml/2006/main" count="950" uniqueCount="564">
  <si>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</si>
  <si>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</si>
  <si>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</si>
  <si>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</si>
  <si>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</si>
  <si>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</si>
  <si>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</si>
  <si>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</si>
  <si>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</si>
  <si>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</si>
  <si>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</si>
  <si>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</si>
  <si>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</si>
  <si>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</si>
  <si>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</si>
  <si>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</si>
  <si>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</si>
  <si>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</si>
  <si>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</si>
  <si>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</si>
  <si>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</si>
  <si>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</si>
  <si>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</si>
  <si>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</si>
  <si>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</si>
  <si>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</si>
  <si>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</si>
  <si>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</si>
  <si>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</si>
  <si>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</si>
  <si>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</si>
  <si>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</si>
  <si>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</si>
  <si>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</si>
  <si>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</si>
  <si>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</si>
  <si>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</si>
  <si>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</si>
  <si>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</si>
  <si>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</si>
  <si>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</si>
  <si>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</si>
  <si>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</si>
  <si>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</si>
  <si>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</si>
  <si>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</si>
  <si>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</si>
  <si>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</si>
  <si>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</si>
  <si>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</si>
  <si>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</si>
  <si>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</si>
  <si>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</si>
  <si>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</si>
  <si>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</si>
  <si>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</si>
  <si>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</si>
  <si>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</si>
  <si>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</si>
  <si>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</si>
  <si>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</si>
  <si>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</si>
  <si>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</si>
  <si>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</si>
  <si>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</si>
  <si>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</si>
  <si>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</si>
  <si>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</si>
  <si>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</si>
  <si>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</si>
  <si>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</si>
  <si>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</si>
  <si>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</si>
  <si>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</si>
  <si>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</si>
  <si>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</si>
  <si>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</si>
  <si>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</si>
  <si>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</si>
  <si>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</si>
  <si>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</si>
  <si>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</si>
  <si>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</si>
  <si>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</si>
  <si>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</si>
  <si>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</si>
  <si>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</si>
  <si>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</si>
  <si>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</si>
  <si>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</si>
  <si>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</si>
  <si>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</si>
  <si>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</si>
  <si>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</si>
  <si>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</si>
  <si>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</si>
  <si>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</si>
  <si>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</si>
  <si>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</si>
  <si>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</si>
  <si>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</si>
  <si>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</si>
  <si>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</si>
  <si>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</si>
  <si>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</si>
  <si>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</si>
  <si>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</si>
  <si>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</si>
  <si>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</si>
  <si>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</si>
  <si>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</si>
  <si>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</si>
  <si>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</si>
  <si>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</si>
  <si>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</si>
  <si>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</si>
  <si>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</si>
  <si>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</si>
  <si>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</si>
  <si>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</si>
  <si>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</si>
  <si>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</si>
  <si>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</si>
  <si>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</si>
  <si>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</si>
  <si>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</si>
  <si>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</si>
  <si>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</si>
  <si>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</si>
  <si>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</si>
  <si>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</si>
  <si>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</si>
  <si>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</si>
  <si>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</si>
  <si>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</si>
  <si>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</si>
  <si>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</si>
  <si>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</si>
  <si>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</si>
  <si>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</si>
  <si>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</si>
  <si>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</si>
  <si>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</si>
  <si>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</si>
  <si>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</si>
  <si>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</si>
  <si>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</si>
  <si>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</si>
  <si>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</si>
  <si>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</si>
  <si>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</si>
  <si>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</si>
  <si>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</si>
  <si>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</si>
  <si>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</si>
  <si>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</si>
  <si>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</si>
  <si>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</si>
  <si>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</si>
  <si>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</si>
  <si>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</si>
  <si>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</si>
  <si>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</si>
  <si>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</si>
  <si>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</si>
  <si>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</si>
  <si>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</si>
  <si>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</si>
  <si>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</si>
  <si>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</si>
  <si>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</si>
  <si>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</si>
  <si>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</si>
  <si>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</si>
  <si>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</si>
  <si>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</si>
  <si>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</si>
  <si>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</si>
  <si>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</si>
  <si>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</si>
  <si>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</si>
  <si>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</si>
  <si>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</si>
  <si>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</si>
  <si>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</si>
  <si>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</si>
  <si>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</si>
  <si>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</si>
  <si>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</si>
  <si>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</si>
  <si>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</si>
  <si>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</si>
  <si>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</si>
  <si>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</si>
  <si>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</si>
  <si>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</si>
  <si>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</si>
  <si>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</si>
  <si>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</si>
  <si>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</si>
  <si>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</si>
  <si>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</si>
  <si>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</si>
  <si>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</si>
  <si>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</si>
  <si>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</si>
  <si>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</si>
  <si>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</si>
  <si>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</si>
  <si>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</si>
  <si>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</si>
  <si>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</si>
  <si>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</si>
  <si>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</si>
  <si>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</si>
  <si>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Generales</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</si>
  <si>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</si>
  <si>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</si>
  <si>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</si>
  <si>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</si>
  <si>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Observaciones de supervisados</t>
  </si>
  <si>
    <t>Análisis de las Observaciones</t>
  </si>
  <si>
    <t xml:space="preserve">  ** Explicación del porqué hacer la erogación proporcionado por cada uno</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</si>
  <si>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</si>
  <si>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</si>
  <si>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</si>
  <si>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</si>
  <si>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</si>
  <si>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</si>
  <si>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</si>
  <si>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</si>
  <si>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</si>
  <si>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</si>
  <si>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</si>
  <si>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</si>
  <si>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</si>
  <si>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</si>
  <si>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</si>
  <si>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</si>
  <si>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</si>
  <si>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</si>
  <si>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</si>
  <si>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</si>
  <si>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</si>
  <si>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</si>
  <si>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</si>
  <si>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</si>
  <si>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</si>
  <si>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</si>
  <si>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</si>
  <si>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</si>
  <si>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</si>
  <si>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</si>
  <si>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</si>
  <si>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</si>
  <si>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</si>
  <si>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</si>
  <si>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</si>
  <si>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</si>
  <si>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</si>
  <si>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</si>
  <si>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</si>
  <si>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</si>
  <si>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</si>
  <si>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</si>
  <si>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</si>
  <si>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</si>
  <si>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</si>
  <si>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</si>
  <si>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</si>
  <si>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</si>
  <si>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</si>
  <si>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</si>
  <si>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</si>
  <si>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</si>
  <si>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</si>
  <si>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</si>
  <si>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</si>
  <si>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</si>
  <si>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</si>
  <si>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</si>
  <si>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</si>
  <si>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</si>
  <si>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</si>
  <si>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</si>
  <si>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</si>
  <si>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</si>
  <si>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</si>
  <si>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</si>
  <si>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</si>
  <si>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</si>
  <si>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</si>
  <si>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</si>
  <si>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</si>
  <si>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</si>
  <si>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</si>
  <si>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</si>
  <si>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</si>
  <si>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</si>
  <si>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</si>
  <si>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</si>
  <si>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</si>
  <si>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</si>
  <si>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</si>
  <si>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</si>
  <si>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</si>
  <si>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</si>
  <si>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</si>
  <si>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</si>
  <si>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</si>
  <si>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</si>
  <si>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</si>
  <si>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</si>
  <si>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</si>
  <si>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</si>
  <si>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</si>
  <si>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</si>
  <si>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</si>
  <si>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</si>
  <si>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</si>
  <si>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</si>
  <si>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</si>
  <si>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</si>
  <si>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</si>
  <si>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</si>
  <si>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</si>
  <si>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</si>
  <si>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</si>
  <si>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</si>
  <si>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</si>
  <si>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</si>
  <si>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</si>
  <si>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</si>
  <si>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</si>
  <si>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</si>
  <si>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</si>
  <si>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</si>
  <si>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</si>
  <si>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</si>
  <si>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</si>
  <si>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</si>
  <si>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</si>
  <si>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</si>
  <si>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</si>
  <si>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</si>
  <si>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</si>
  <si>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</si>
  <si>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</si>
  <si>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</si>
  <si>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</si>
  <si>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</si>
  <si>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</si>
  <si>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</si>
  <si>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</si>
  <si>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</si>
  <si>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</si>
  <si>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</si>
  <si>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</si>
  <si>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</si>
  <si>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</si>
  <si>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</si>
  <si>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</si>
  <si>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</si>
  <si>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</si>
  <si>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</si>
  <si>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</si>
  <si>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</si>
  <si>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</si>
  <si>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</si>
  <si>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</si>
  <si>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</si>
  <si>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</si>
  <si>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</si>
  <si>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</si>
  <si>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</si>
  <si>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</si>
  <si>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</si>
  <si>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</si>
  <si>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</si>
  <si>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</si>
  <si>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</si>
  <si>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</si>
  <si>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</si>
  <si>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</si>
  <si>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</si>
  <si>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</si>
  <si>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</si>
  <si>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</si>
  <si>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</si>
  <si>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</si>
  <si>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</si>
  <si>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</si>
  <si>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</si>
  <si>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</si>
  <si>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</si>
  <si>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</si>
  <si>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</si>
  <si>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</si>
  <si>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</si>
  <si>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</si>
  <si>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</si>
  <si>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</si>
  <si>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</si>
  <si>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</si>
  <si>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</si>
  <si>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</si>
  <si>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</si>
  <si>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</si>
  <si>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</si>
  <si>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</si>
  <si>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</si>
  <si>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</si>
  <si>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</si>
  <si>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</si>
  <si>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</si>
  <si>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</si>
  <si>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</si>
  <si>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</si>
  <si>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</si>
  <si>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</si>
  <si>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</si>
  <si>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</si>
  <si>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</si>
  <si>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</si>
  <si>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</si>
  <si>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</si>
  <si>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</si>
  <si>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</si>
  <si>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</si>
  <si>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</si>
  <si>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</si>
  <si>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</si>
  <si>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</si>
  <si>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</si>
  <si>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</si>
  <si>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</si>
  <si>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</si>
  <si>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</si>
  <si>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</si>
  <si>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</si>
  <si>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</si>
  <si>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</si>
  <si>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</si>
  <si>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</si>
  <si>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</si>
  <si>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</si>
  <si>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</si>
  <si>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</si>
  <si>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</si>
  <si>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</si>
  <si>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</si>
  <si>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</si>
  <si>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</si>
  <si>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</si>
  <si>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</si>
  <si>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</si>
  <si>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</si>
  <si>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</si>
  <si>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</si>
  <si>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</si>
  <si>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</si>
  <si>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</si>
  <si>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</si>
  <si>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</si>
  <si>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</si>
  <si>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</si>
  <si>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</si>
  <si>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</si>
  <si>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</si>
  <si>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</si>
  <si>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</si>
  <si>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</si>
  <si>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</si>
  <si>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</si>
  <si>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</si>
  <si>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</si>
  <si>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</si>
  <si>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</si>
  <si>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</si>
  <si>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</si>
  <si>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</si>
  <si>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</si>
  <si>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</si>
  <si>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</si>
  <si>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</si>
  <si>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</si>
  <si>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</si>
  <si>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</si>
  <si>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</si>
  <si>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</si>
  <si>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</si>
  <si>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</si>
  <si>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</si>
  <si>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</si>
  <si>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</si>
  <si>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</si>
  <si>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</si>
  <si>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</si>
  <si>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</si>
  <si>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</si>
  <si>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</si>
  <si>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</si>
  <si>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</si>
  <si>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</si>
  <si>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</si>
  <si>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</si>
  <si>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</si>
  <si>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</si>
  <si>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</si>
  <si>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</si>
  <si>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</si>
  <si>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</si>
  <si>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</si>
  <si>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</si>
  <si>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</si>
  <si>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</si>
  <si>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</si>
  <si>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</si>
  <si>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</si>
  <si>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</si>
  <si>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</si>
  <si>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</si>
  <si>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</si>
  <si>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</si>
  <si>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PRESUPUESTO AÑO
2022</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</si>
  <si>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</si>
  <si>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</si>
  <si>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</si>
  <si>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</si>
  <si>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</si>
  <si>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</si>
  <si>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</si>
  <si>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</si>
  <si>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</si>
  <si>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</si>
  <si>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</si>
  <si>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</si>
  <si>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</si>
  <si>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</si>
  <si>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</si>
  <si>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</si>
  <si>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</si>
  <si>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(Consulta Supervisados)</t>
  </si>
  <si>
    <t xml:space="preserve">Presupuesto de la Superintendencia General de Entidades Financieras para el año 2023 </t>
  </si>
  <si>
    <t>PRESUPUESTO AÑO
2023</t>
  </si>
  <si>
    <t>Servicios de desarrollo de sistemas informáticos</t>
  </si>
  <si>
    <t>6.02.03</t>
  </si>
  <si>
    <t>Ayudas a funcionarios</t>
  </si>
  <si>
    <t>Incluye montos a los que por diversas circunstancias no se les ha dado una asignación en las partidas, grupos y subpartidas presupuestarias.</t>
  </si>
  <si>
    <t xml:space="preserve">Suma presupuestada para el pago de ayuda por consumo eléctrico en jornada modalidad teletrabajo, todo de acuerdo con la Resolución de la Gerencia GER-RES-0069-2022 del 8/6/2022 </t>
  </si>
  <si>
    <t>Corresponde a los servicios administrativos que brinda el BCCR a los ODMs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</si>
  <si>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</si>
  <si>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 xml:space="preserve">Resumen de observaciones: </t>
  </si>
  <si>
    <r>
      <rPr>
        <b/>
        <sz val="9"/>
        <rFont val="Arial"/>
        <family val="2"/>
      </rPr>
      <t>BCR:</t>
    </r>
    <r>
      <rPr>
        <sz val="9"/>
        <rFont val="Arial"/>
        <family val="2"/>
      </rPr>
      <t xml:space="preserve"> Se da una variación importante pero no se indica porque específicamente, si es por aumento de tarifas o cantidad. </t>
    </r>
  </si>
  <si>
    <t>Las consultorías que se incluyen en el presupuesto de la Superintendencia varían de un período a otro, ya que están relacionadas con metas y objetivos estratégicos o responden a necesidades específicas de la Institución en la mejora continua de procesos. Todo lo anterior con el fin de lograr la satisfacción consistente de las necesidades de la sociedad costarricense, los requisitos normativos y legales del sistema financiero nacional, los de organismos internacionales y los requisitos técnicos de la propia organización. El costo de estas se ve afectado por distintos factores, como aumentos en el costo de los servicios, tipo de cambio, cantidad de horas a contratar y características propias de cada contratación.</t>
  </si>
  <si>
    <t>La variación en esta subpartida se debe a que se sustituyeron las impresoras que se utilizaban en la Superintendencia, por obsolescencia de las mismas, y los nuevos consumibles tienen un precio mayor.</t>
  </si>
  <si>
    <r>
      <rPr>
        <b/>
        <sz val="9"/>
        <rFont val="Arial"/>
        <family val="2"/>
      </rPr>
      <t>BCR:</t>
    </r>
    <r>
      <rPr>
        <sz val="9"/>
        <rFont val="Arial"/>
        <family val="2"/>
      </rPr>
      <t xml:space="preserve"> Se puede legalmente dar esta ayuda a los funcionarios. </t>
    </r>
  </si>
  <si>
    <t>El sustento legal para llevar a cabo el pago de esta ayuda está en la Ley para Regular el Teletrabajo (9738). Art 8 “Obligaciones de las personas empleadoras”. Y el Reglamento Autónomo de Servicios del Banco Central de Costa Rica, artículo 37 ter.</t>
  </si>
  <si>
    <t>Las cuotas por membresías que se pagan a organismos internacionales se ven afectadas por el comportamiento del tipo de cambio, razón por la cual varía la provisión presupuestaria para estos compromisos, de un período a otro.</t>
  </si>
  <si>
    <r>
      <rPr>
        <b/>
        <sz val="9"/>
        <rFont val="Arial"/>
        <family val="2"/>
      </rPr>
      <t>BCR:</t>
    </r>
    <r>
      <rPr>
        <sz val="9"/>
        <rFont val="Arial"/>
        <family val="2"/>
      </rPr>
      <t xml:space="preserve"> Se da una variación importante pero no se indica porque específicamente, si es por aumento de tarifas o cantidad. 
</t>
    </r>
    <r>
      <rPr>
        <b/>
        <sz val="9"/>
        <rFont val="Arial"/>
        <family val="2"/>
      </rPr>
      <t>ABC:</t>
    </r>
    <r>
      <rPr>
        <sz val="9"/>
        <rFont val="Arial"/>
        <family val="2"/>
      </rPr>
      <t xml:space="preserve"> En particular, es de reseñar que los servicios administrativos que brinda el Banco Central de Costa Rica presentan un aumento del 10%. En este sentido, es importante conocer la metodología de cálculo para verificar que esta refleje los costos de mercado y que sea el reintegro del costo efectivo que genera dicho servicio interno.
</t>
    </r>
  </si>
  <si>
    <r>
      <rPr>
        <b/>
        <sz val="9"/>
        <rFont val="Arial"/>
        <family val="2"/>
      </rPr>
      <t>BCR:</t>
    </r>
    <r>
      <rPr>
        <sz val="9"/>
        <rFont val="Arial"/>
        <family val="2"/>
      </rPr>
      <t xml:space="preserve"> Se da una variación importante pero no se indica porque específicamente, si es por aumento de tarifas o cantidad. 
</t>
    </r>
    <r>
      <rPr>
        <b/>
        <sz val="9"/>
        <rFont val="Arial"/>
        <family val="2"/>
      </rPr>
      <t>Cámara de Bancos y BN:</t>
    </r>
    <r>
      <rPr>
        <sz val="9"/>
        <rFont val="Arial"/>
        <family val="2"/>
      </rPr>
      <t xml:space="preserve"> Se solicita analizar y valorar estos apartados y determinar si los montos sugeridos son congruentes con los aumentos de años anteriores, ya que solo estos dos rubros suman aproximadamente ¢860 millones de colones y si bien es cierto hay rubros que disminuyeron, estos incrementos son realmente significativos. </t>
    </r>
  </si>
  <si>
    <r>
      <rPr>
        <b/>
        <sz val="9"/>
        <rFont val="Arial"/>
        <family val="2"/>
      </rPr>
      <t xml:space="preserve">BCR: </t>
    </r>
    <r>
      <rPr>
        <sz val="9"/>
        <rFont val="Arial"/>
        <family val="2"/>
      </rPr>
      <t xml:space="preserve">Se da una variación importante pero no se indica porque específicamente, si es por aumento de tarifas o adquisición de bienes.
</t>
    </r>
    <r>
      <rPr>
        <b/>
        <sz val="9"/>
        <rFont val="Arial"/>
        <family val="2"/>
      </rPr>
      <t>Cámara de Bancos y BN:</t>
    </r>
    <r>
      <rPr>
        <sz val="9"/>
        <rFont val="Arial"/>
        <family val="2"/>
      </rPr>
      <t xml:space="preserve"> Se solicita analizar y valorar estos apartados y determinar si los montos sugeridos son congruentes con los aumentos de años anteriores, ya que solo estos dos rubros suman aproximadamente ¢860 millones de colones y si bien es cierto hay rubros que disminuyeron, estos incrementos son realmente significativos. 
</t>
    </r>
    <r>
      <rPr>
        <b/>
        <sz val="9"/>
        <rFont val="Arial"/>
        <family val="2"/>
      </rPr>
      <t>ABC:</t>
    </r>
    <r>
      <rPr>
        <sz val="9"/>
        <rFont val="Arial"/>
        <family val="2"/>
      </rPr>
      <t xml:space="preserve"> ...nos genera inquietud la cantidad de recursos que se registran en el rubro de bienes intangibles, el cual se refiere a la adquisición y desarrollo de sistemas informáticos.
De conformidad con la información suministrada, este rubro presenta una variación del 151,95% respecto del presupuesto anterior, y asciende a la suma de $1.232.748.661, lo cual representa un 8,22% del presupuesto total de la Superintendencia.
Dada la coyuntura actual del país, trasladar dichos costos a las entidades supervisadas resulta excesivo. Si bien se comprende que la Superintendencia ha desarrollado iniciativas importantes como el CICAC, lo cierto es que esta base de datos ya está operando, por lo que no resulta claro cómo se justifica un incremento de tal magnitud sobre dicho rubro.</t>
    </r>
  </si>
  <si>
    <t>Esta subpartida corresponde al pago de los servicios administrativos que brinda el Banco Central a la Sugef, la estimación presupuestaria para estos varía de un período a otro dependiendo de las necesidades que identifique la Institución dentro de su planificación anual.
Respuesta del BCCR con respecto a la metodología de cálculo: 
La metodología de costos que utiliza el BCCR para la distribución y asignación de servicios administrativos está basada en actividades (ABC). Esta incluye factores requeridos por normativa a las Instituciones Públicas como: control interno, gestión de riesgos, sistemas tolerantes a fallas, gestión documental, contratación de personal, contratación pública y otros. La estimación de estos servicios se ve afectada por varios factores como: tipo de cambio, inflación y demanda de servicios por parte del interesado.</t>
  </si>
  <si>
    <t>La variación en esta subpartida se debe principalmente a la inclusión del primer pago de amortización del proyecto Centro de Información Conozca a su Cliente (CICAC), cuyo desarrollo se capitalizó a 10 años y en el 2023 corresponde llevar a cabo el primer pago, el cual asciende a la suma de ¢421 millones. Además, influyen en el aumento otros factores como: aumento de precio y cantidad en licencias de software que se utilizan en la Sugef y el tipo de cambio, ya que estos bienes se comercializan en dólares.
Por otro lado, las necesidades de recursos para el desarrollo o mejoras de sistemas varían de un período a otro, respondiendo principalmente a la Estrategia Institucional, la aprobación o reforma de Leyes y cambios en Normativa de Supervisión. Dependiendo del impacto que signifique aplicar estos nuevos requerimientos en los sistemas de la Superintendencia, así se verá reflejado en el costo de los proyectos que se incluyen en esta subpartida.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</si>
</sst>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
  </numFmts>
  <fonts count="16"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b/>
      <sz val="10"/>
      <name val="Arial"/>
      <family val="2"/>
    </font>
    <font>
      <i/>
      <sz val="10"/>
      <color theme="8" tint="-0.249977111117893"/>
      <name val="Arial"/>
      <family val="2"/>
    </font>
    <font>
      <sz val="11"/>
      <color theme="1"/>
      <name val="Times New Roman"/>
      <family val="1"/>
    </font>
    <font>
      <b/>
      <sz val="11"/>
      <color theme="1"/>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98">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10" fillId="0" borderId="0" xfId="0" applyFont="1"/>
    <xf numFmtId="10" fontId="2" fillId="0" borderId="0" xfId="0" applyNumberFormat="1" applyFont="1"/>
    <xf numFmtId="0" fontId="0" fillId="0" borderId="0" xfId="0"/>
    <xf numFmtId="0" fontId="2" fillId="0" borderId="0" xfId="0" applyFont="1"/>
    <xf numFmtId="0" fontId="3" fillId="0" borderId="0" xfId="0" applyFont="1"/>
    <xf numFmtId="0" fontId="2" fillId="0" borderId="0" xfId="0" applyFont="1" applyAlignment="1">
      <alignment vertical="top" wrapText="1"/>
    </xf>
    <xf numFmtId="0" fontId="6" fillId="0" borderId="0" xfId="0" applyFont="1" applyAlignment="1">
      <alignment horizontal="centerContinuous" vertical="center" wrapText="1"/>
    </xf>
    <xf numFmtId="0" fontId="2" fillId="0" borderId="0" xfId="0" applyFont="1" applyAlignment="1">
      <alignment horizontal="center" vertical="top"/>
    </xf>
    <xf numFmtId="0" fontId="3"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Continuous" vertical="center"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49"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3" fontId="8" fillId="5" borderId="4" xfId="0" applyNumberFormat="1" applyFont="1" applyFill="1" applyBorder="1" applyAlignment="1">
      <alignment horizontal="right" vertical="center" wrapText="1"/>
    </xf>
    <xf numFmtId="10" fontId="8" fillId="5" borderId="4" xfId="1" applyNumberFormat="1" applyFont="1" applyFill="1" applyBorder="1" applyAlignment="1">
      <alignment horizontal="center" vertical="center" wrapText="1"/>
    </xf>
    <xf numFmtId="0" fontId="9" fillId="0" borderId="4" xfId="0" applyFont="1" applyBorder="1" applyAlignment="1">
      <alignment vertical="center" wrapText="1"/>
    </xf>
    <xf numFmtId="3" fontId="5" fillId="0" borderId="4" xfId="0" applyNumberFormat="1" applyFont="1" applyBorder="1" applyAlignment="1">
      <alignment vertical="center" wrapText="1"/>
    </xf>
    <xf numFmtId="10" fontId="5" fillId="0" borderId="4" xfId="1"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9" fillId="0" borderId="4" xfId="0" applyFont="1" applyFill="1" applyBorder="1" applyAlignment="1">
      <alignment vertical="center" wrapText="1"/>
    </xf>
    <xf numFmtId="0" fontId="9" fillId="5" borderId="4" xfId="0" applyFont="1" applyFill="1" applyBorder="1" applyAlignment="1">
      <alignment horizontal="left" vertical="center" wrapText="1"/>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3" fontId="8" fillId="5" borderId="3" xfId="0" applyNumberFormat="1" applyFont="1" applyFill="1" applyBorder="1" applyAlignment="1">
      <alignment horizontal="right" vertical="center" wrapText="1"/>
    </xf>
    <xf numFmtId="10" fontId="8" fillId="5"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0" xfId="0" applyFont="1" applyAlignment="1">
      <alignment vertical="top" wrapText="1"/>
    </xf>
    <xf numFmtId="0" fontId="2" fillId="5" borderId="3" xfId="0" applyFont="1" applyFill="1" applyBorder="1"/>
    <xf numFmtId="0" fontId="2" fillId="5" borderId="4" xfId="0" applyFont="1" applyFill="1" applyBorder="1"/>
    <xf numFmtId="0" fontId="8" fillId="2" borderId="5"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3" fontId="5" fillId="0" borderId="4" xfId="0" applyNumberFormat="1" applyFont="1" applyFill="1" applyBorder="1" applyAlignment="1">
      <alignment vertical="center" wrapText="1"/>
    </xf>
    <xf numFmtId="10" fontId="5" fillId="0" borderId="4" xfId="1" applyNumberFormat="1" applyFont="1" applyFill="1" applyBorder="1" applyAlignment="1">
      <alignment horizontal="center" vertical="center" wrapText="1"/>
    </xf>
    <xf numFmtId="0" fontId="9" fillId="0" borderId="6" xfId="0" applyFont="1" applyBorder="1" applyAlignment="1">
      <alignment vertical="center" wrapText="1"/>
    </xf>
    <xf numFmtId="0" fontId="2" fillId="0" borderId="4" xfId="0" applyFont="1" applyBorder="1"/>
    <xf numFmtId="0" fontId="9" fillId="0" borderId="6" xfId="0" applyFont="1" applyFill="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6" borderId="0" xfId="23" applyFont="1" applyFill="1"/>
    <xf numFmtId="0" fontId="14" fillId="6" borderId="0" xfId="23" applyFont="1" applyFill="1" applyBorder="1"/>
    <xf numFmtId="0" fontId="15" fillId="6" borderId="0" xfId="23" applyFont="1" applyFill="1" applyBorder="1"/>
    <xf numFmtId="0" fontId="9" fillId="0" borderId="4" xfId="0" applyFont="1" applyFill="1" applyBorder="1" applyAlignment="1">
      <alignment horizontal="center" vertical="center" wrapText="1"/>
    </xf>
    <xf numFmtId="10" fontId="8" fillId="5" borderId="11" xfId="1"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49" fontId="7" fillId="5" borderId="8" xfId="0"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10" fontId="8" fillId="5" borderId="11" xfId="1"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10" fontId="5" fillId="0" borderId="11" xfId="1" applyNumberFormat="1" applyFont="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10" fontId="8" fillId="5" borderId="8" xfId="1" applyNumberFormat="1" applyFont="1" applyFill="1" applyBorder="1" applyAlignment="1" applyProtection="1">
      <alignment horizontal="center" vertical="center" wrapText="1"/>
    </xf>
    <xf numFmtId="166" fontId="8" fillId="5" borderId="10" xfId="0" applyNumberFormat="1" applyFont="1" applyFill="1" applyBorder="1" applyAlignment="1" applyProtection="1">
      <alignment horizontal="right" vertical="center" wrapText="1"/>
    </xf>
    <xf numFmtId="166" fontId="8" fillId="5" borderId="8" xfId="0" applyNumberFormat="1" applyFont="1" applyFill="1" applyBorder="1" applyAlignment="1" applyProtection="1">
      <alignment horizontal="right" vertical="center" wrapText="1"/>
    </xf>
    <xf numFmtId="166" fontId="5" fillId="0" borderId="8" xfId="0" applyNumberFormat="1" applyFont="1" applyBorder="1" applyAlignment="1" applyProtection="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0" fontId="0"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xf>
    <xf numFmtId="0" fontId="11" fillId="0" borderId="0" xfId="0" applyFont="1" applyAlignment="1">
      <alignment horizontal="left" vertical="top" wrapText="1"/>
    </xf>
    <xf numFmtId="10" fontId="5" fillId="0" borderId="11" xfId="1" applyNumberFormat="1" applyFont="1" applyBorder="1" applyAlignment="1" applyProtection="1">
      <alignment horizontal="left" vertical="top" wrapText="1"/>
      <protection locked="0"/>
    </xf>
    <xf numFmtId="10" fontId="5" fillId="0" borderId="11" xfId="1" applyNumberFormat="1" applyFont="1" applyBorder="1" applyAlignment="1" applyProtection="1">
      <alignment horizontal="center" vertical="top" wrapText="1"/>
      <protection locked="0"/>
    </xf>
    <xf numFmtId="10" fontId="8" fillId="5" borderId="11" xfId="1" applyNumberFormat="1" applyFont="1" applyFill="1" applyBorder="1" applyAlignment="1" applyProtection="1">
      <alignment horizontal="center" vertical="top" wrapText="1"/>
      <protection locked="0"/>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50269</xdr:colOff>
      <xdr:row>0</xdr:row>
      <xdr:rowOff>84667</xdr:rowOff>
    </xdr:from>
    <xdr:to>
      <xdr:col>2</xdr:col>
      <xdr:colOff>1568222</xdr:colOff>
      <xdr:row>5</xdr:row>
      <xdr:rowOff>123750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519" y="84667"/>
          <a:ext cx="2110620" cy="970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19" customWidth="1"/>
    <col min="2" max="2" width="8.85546875" style="23" customWidth="1"/>
    <col min="3" max="3" width="43.7109375" style="21" customWidth="1"/>
    <col min="4" max="4" width="18" style="21" bestFit="1" customWidth="1"/>
    <col min="5" max="5" width="61.7109375" style="21" customWidth="1"/>
    <col min="6" max="7" width="15.140625" style="21" customWidth="1"/>
    <col min="8" max="8" width="12.7109375" style="21" customWidth="1"/>
    <col min="9" max="9" width="12.7109375" style="19" customWidth="1"/>
    <col min="10" max="11" width="37.7109375" style="19" customWidth="1"/>
    <col min="12" max="17" width="43.7109375" style="19" customWidth="1"/>
    <col min="18" max="16384" width="11.42578125" style="19"/>
  </cols>
  <sheetData>
    <row r="1" spans="2:17" s="20" customFormat="1" ht="15" x14ac:dyDescent="0.2">
      <c r="B1" s="24"/>
      <c r="E1" s="20" t="s">
        <v>223</v>
      </c>
    </row>
    <row r="2" spans="2:17" s="20" customFormat="1" ht="35.450000000000003" customHeight="1" x14ac:dyDescent="0.2">
      <c r="B2" s="88" t="s">
        <v>224</v>
      </c>
      <c r="C2" s="89"/>
      <c r="D2" s="89"/>
      <c r="E2" s="89"/>
      <c r="F2" s="89"/>
      <c r="G2" s="89"/>
      <c r="H2" s="89"/>
      <c r="I2" s="89"/>
    </row>
    <row r="3" spans="2:17" x14ac:dyDescent="0.2">
      <c r="B3" s="90"/>
      <c r="C3" s="90"/>
      <c r="D3" s="90"/>
      <c r="E3" s="90"/>
      <c r="F3" s="90"/>
      <c r="G3" s="90"/>
      <c r="H3" s="90"/>
      <c r="I3" s="90"/>
    </row>
    <row r="4" spans="2:17" ht="7.5" customHeight="1" thickBot="1" x14ac:dyDescent="0.25">
      <c r="B4" s="25"/>
      <c r="C4" s="22"/>
      <c r="D4" s="22"/>
      <c r="E4" s="22"/>
      <c r="F4" s="26"/>
      <c r="G4" s="26"/>
      <c r="H4" s="26"/>
    </row>
    <row r="5" spans="2:17" ht="43.5" customHeight="1" thickTop="1" thickBot="1" x14ac:dyDescent="0.25">
      <c r="B5" s="46" t="s">
        <v>0</v>
      </c>
      <c r="C5" s="49" t="s">
        <v>1</v>
      </c>
      <c r="D5" s="49" t="s">
        <v>225</v>
      </c>
      <c r="E5" s="49" t="s">
        <v>2</v>
      </c>
      <c r="F5" s="48" t="s">
        <v>3</v>
      </c>
      <c r="G5" s="50" t="s">
        <v>4</v>
      </c>
      <c r="H5" s="47" t="s">
        <v>5</v>
      </c>
      <c r="I5" s="47" t="s">
        <v>6</v>
      </c>
      <c r="J5" s="49" t="s">
        <v>226</v>
      </c>
      <c r="K5" s="66" t="s">
        <v>227</v>
      </c>
      <c r="L5" s="54" t="s">
        <v>228</v>
      </c>
      <c r="M5" s="54" t="s">
        <v>229</v>
      </c>
      <c r="N5" s="54" t="s">
        <v>230</v>
      </c>
      <c r="O5" s="54" t="s">
        <v>231</v>
      </c>
      <c r="P5" s="54" t="s">
        <v>232</v>
      </c>
      <c r="Q5" s="54" t="s">
        <v>233</v>
      </c>
    </row>
    <row r="6" spans="2:17" ht="19.5" hidden="1" customHeight="1" thickTop="1" x14ac:dyDescent="0.2">
      <c r="B6" s="42" t="s">
        <v>7</v>
      </c>
      <c r="C6" s="43" t="s">
        <v>8</v>
      </c>
      <c r="D6" s="63"/>
      <c r="E6" s="43"/>
      <c r="F6" s="44">
        <f>SUM(F7:F7)</f>
        <v>0</v>
      </c>
      <c r="G6" s="44">
        <f>+G7</f>
        <v>0</v>
      </c>
      <c r="H6" s="44">
        <f>+H7</f>
        <v>0</v>
      </c>
      <c r="I6" s="45" t="e">
        <f>+I7</f>
        <v>#DIV/0!</v>
      </c>
      <c r="J6" s="52"/>
      <c r="K6" s="52"/>
      <c r="L6" s="52"/>
      <c r="M6" s="52"/>
      <c r="N6" s="52"/>
      <c r="O6" s="52"/>
      <c r="P6" s="52"/>
      <c r="Q6" s="52"/>
    </row>
    <row r="7" spans="2:17" ht="66" customHeight="1" thickTop="1" x14ac:dyDescent="0.2">
      <c r="B7" s="70" t="s">
        <v>9</v>
      </c>
      <c r="C7" s="36" t="s">
        <v>10</v>
      </c>
      <c r="D7" s="61" t="s">
        <v>234</v>
      </c>
      <c r="E7" s="36" t="s">
        <v>11</v>
      </c>
      <c r="F7" s="37">
        <v>0</v>
      </c>
      <c r="G7" s="37">
        <v>0</v>
      </c>
      <c r="H7" s="37">
        <f>+F7-G7</f>
        <v>0</v>
      </c>
      <c r="I7" s="38" t="e">
        <f>+F7/G7-1</f>
        <v>#DIV/0!</v>
      </c>
      <c r="J7" s="36" t="s">
        <v>235</v>
      </c>
      <c r="K7" s="36" t="s">
        <v>236</v>
      </c>
      <c r="L7" s="36"/>
      <c r="M7" s="36" t="s">
        <v>237</v>
      </c>
      <c r="N7" s="36" t="s">
        <v>237</v>
      </c>
      <c r="O7" s="36" t="s">
        <v>238</v>
      </c>
      <c r="P7" s="36" t="s">
        <v>239</v>
      </c>
      <c r="Q7" s="36" t="s">
        <v>240</v>
      </c>
    </row>
    <row r="8" spans="2:17" ht="66" customHeight="1" x14ac:dyDescent="0.2">
      <c r="B8" s="70" t="s">
        <v>199</v>
      </c>
      <c r="C8" s="36" t="s">
        <v>200</v>
      </c>
      <c r="D8" s="61" t="s">
        <v>241</v>
      </c>
      <c r="E8" s="36" t="s">
        <v>201</v>
      </c>
      <c r="F8" s="37"/>
      <c r="G8" s="37"/>
      <c r="H8" s="37"/>
      <c r="I8" s="38"/>
      <c r="J8" s="36"/>
      <c r="K8" s="36"/>
      <c r="L8" s="36"/>
      <c r="M8" s="36"/>
      <c r="N8" s="36"/>
      <c r="O8" s="36"/>
      <c r="P8" s="36"/>
      <c r="Q8" s="36" t="s">
        <v>242</v>
      </c>
    </row>
    <row r="9" spans="2:17" ht="69" customHeight="1" x14ac:dyDescent="0.2">
      <c r="B9" s="70" t="s">
        <v>12</v>
      </c>
      <c r="C9" s="36" t="s">
        <v>13</v>
      </c>
      <c r="D9" s="61" t="s">
        <v>241</v>
      </c>
      <c r="E9" s="36" t="s">
        <v>14</v>
      </c>
      <c r="F9" s="37">
        <v>0</v>
      </c>
      <c r="G9" s="37">
        <v>0</v>
      </c>
      <c r="H9" s="37">
        <f t="shared" ref="H9:H25" si="0">+F9-G9</f>
        <v>0</v>
      </c>
      <c r="I9" s="38" t="e">
        <f t="shared" ref="I9:I72" si="1">+F9/G9-1</f>
        <v>#DIV/0!</v>
      </c>
      <c r="J9" s="36" t="s">
        <v>243</v>
      </c>
      <c r="K9" s="36"/>
      <c r="L9" s="36" t="s">
        <v>244</v>
      </c>
      <c r="M9" s="36" t="s">
        <v>244</v>
      </c>
      <c r="N9" s="36" t="s">
        <v>244</v>
      </c>
      <c r="O9" s="36" t="s">
        <v>245</v>
      </c>
      <c r="P9" s="36" t="s">
        <v>246</v>
      </c>
      <c r="Q9" s="36" t="s">
        <v>247</v>
      </c>
    </row>
    <row r="10" spans="2:17" ht="62.45" customHeight="1" x14ac:dyDescent="0.2">
      <c r="B10" s="70" t="s">
        <v>15</v>
      </c>
      <c r="C10" s="36" t="s">
        <v>16</v>
      </c>
      <c r="D10" s="61" t="s">
        <v>241</v>
      </c>
      <c r="E10" s="36" t="s">
        <v>17</v>
      </c>
      <c r="F10" s="37">
        <v>0</v>
      </c>
      <c r="G10" s="37">
        <v>0</v>
      </c>
      <c r="H10" s="37">
        <f t="shared" si="0"/>
        <v>0</v>
      </c>
      <c r="I10" s="38" t="e">
        <f t="shared" si="1"/>
        <v>#DIV/0!</v>
      </c>
      <c r="J10" s="36" t="s">
        <v>248</v>
      </c>
      <c r="K10" s="36"/>
      <c r="L10" s="36" t="s">
        <v>249</v>
      </c>
      <c r="M10" s="36" t="s">
        <v>250</v>
      </c>
      <c r="N10" s="36" t="s">
        <v>250</v>
      </c>
      <c r="O10" s="36" t="s">
        <v>251</v>
      </c>
      <c r="P10" s="36" t="s">
        <v>252</v>
      </c>
      <c r="Q10" s="36" t="s">
        <v>14</v>
      </c>
    </row>
    <row r="11" spans="2:17" ht="75" customHeight="1" x14ac:dyDescent="0.2">
      <c r="B11" s="70" t="s">
        <v>253</v>
      </c>
      <c r="C11" s="36" t="s">
        <v>254</v>
      </c>
      <c r="D11" s="61" t="s">
        <v>241</v>
      </c>
      <c r="E11" s="36" t="s">
        <v>255</v>
      </c>
      <c r="F11" s="37">
        <v>0</v>
      </c>
      <c r="G11" s="37">
        <v>0</v>
      </c>
      <c r="H11" s="37">
        <f t="shared" si="0"/>
        <v>0</v>
      </c>
      <c r="I11" s="38" t="e">
        <f t="shared" si="1"/>
        <v>#DIV/0!</v>
      </c>
      <c r="J11" s="36" t="s">
        <v>256</v>
      </c>
      <c r="K11" s="36"/>
      <c r="L11" s="36" t="s">
        <v>257</v>
      </c>
      <c r="M11" s="36" t="s">
        <v>257</v>
      </c>
      <c r="N11" s="36" t="s">
        <v>257</v>
      </c>
      <c r="O11" s="36" t="s">
        <v>257</v>
      </c>
      <c r="P11" s="36" t="s">
        <v>258</v>
      </c>
      <c r="Q11" s="36" t="s">
        <v>257</v>
      </c>
    </row>
    <row r="12" spans="2:17" ht="75" customHeight="1" x14ac:dyDescent="0.2">
      <c r="B12" s="70" t="s">
        <v>18</v>
      </c>
      <c r="C12" s="36" t="s">
        <v>19</v>
      </c>
      <c r="D12" s="61" t="s">
        <v>234</v>
      </c>
      <c r="E12" s="36" t="s">
        <v>20</v>
      </c>
      <c r="F12" s="37">
        <v>0</v>
      </c>
      <c r="G12" s="37">
        <v>0</v>
      </c>
      <c r="H12" s="37">
        <f t="shared" si="0"/>
        <v>0</v>
      </c>
      <c r="I12" s="38" t="e">
        <f t="shared" si="1"/>
        <v>#DIV/0!</v>
      </c>
      <c r="J12" s="36"/>
      <c r="K12" s="36" t="s">
        <v>259</v>
      </c>
      <c r="L12" s="36"/>
      <c r="M12" s="36"/>
      <c r="N12" s="36"/>
      <c r="O12" s="36"/>
      <c r="P12" s="36"/>
      <c r="Q12" s="36"/>
    </row>
    <row r="13" spans="2:17" ht="75" customHeight="1" x14ac:dyDescent="0.2">
      <c r="B13" s="70" t="s">
        <v>21</v>
      </c>
      <c r="C13" s="36" t="s">
        <v>22</v>
      </c>
      <c r="D13" s="61" t="s">
        <v>234</v>
      </c>
      <c r="E13" s="36" t="s">
        <v>23</v>
      </c>
      <c r="F13" s="37">
        <v>0</v>
      </c>
      <c r="G13" s="37">
        <v>0</v>
      </c>
      <c r="H13" s="37">
        <f t="shared" si="0"/>
        <v>0</v>
      </c>
      <c r="I13" s="38" t="e">
        <f t="shared" si="1"/>
        <v>#DIV/0!</v>
      </c>
      <c r="J13" s="36"/>
      <c r="K13" s="36" t="s">
        <v>260</v>
      </c>
      <c r="L13" s="36"/>
      <c r="M13" s="36"/>
      <c r="N13" s="36"/>
      <c r="O13" s="36"/>
      <c r="P13" s="36"/>
      <c r="Q13" s="36"/>
    </row>
    <row r="14" spans="2:17" ht="75" customHeight="1" x14ac:dyDescent="0.2">
      <c r="B14" s="70" t="s">
        <v>24</v>
      </c>
      <c r="C14" s="36" t="s">
        <v>25</v>
      </c>
      <c r="D14" s="61" t="s">
        <v>234</v>
      </c>
      <c r="E14" s="36" t="s">
        <v>26</v>
      </c>
      <c r="F14" s="37">
        <v>0</v>
      </c>
      <c r="G14" s="37">
        <v>0</v>
      </c>
      <c r="H14" s="37">
        <f t="shared" si="0"/>
        <v>0</v>
      </c>
      <c r="I14" s="38" t="e">
        <f t="shared" si="1"/>
        <v>#DIV/0!</v>
      </c>
      <c r="J14" s="36"/>
      <c r="K14" s="36" t="s">
        <v>261</v>
      </c>
      <c r="L14" s="36"/>
      <c r="M14" s="36"/>
      <c r="N14" s="36"/>
      <c r="O14" s="36"/>
      <c r="P14" s="36"/>
      <c r="Q14" s="36"/>
    </row>
    <row r="15" spans="2:17" ht="75" customHeight="1" x14ac:dyDescent="0.2">
      <c r="B15" s="70" t="s">
        <v>27</v>
      </c>
      <c r="C15" s="36" t="s">
        <v>28</v>
      </c>
      <c r="D15" s="61" t="s">
        <v>234</v>
      </c>
      <c r="E15" s="36" t="s">
        <v>29</v>
      </c>
      <c r="F15" s="37">
        <v>0</v>
      </c>
      <c r="G15" s="37">
        <v>0</v>
      </c>
      <c r="H15" s="37">
        <f t="shared" si="0"/>
        <v>0</v>
      </c>
      <c r="I15" s="38" t="e">
        <f t="shared" si="1"/>
        <v>#DIV/0!</v>
      </c>
      <c r="J15" s="36"/>
      <c r="K15" s="36" t="s">
        <v>262</v>
      </c>
      <c r="L15" s="36"/>
      <c r="M15" s="36"/>
      <c r="N15" s="36"/>
      <c r="O15" s="36"/>
      <c r="P15" s="36"/>
      <c r="Q15" s="36"/>
    </row>
    <row r="16" spans="2:17" ht="75" customHeight="1" x14ac:dyDescent="0.2">
      <c r="B16" s="70" t="s">
        <v>30</v>
      </c>
      <c r="C16" s="36" t="s">
        <v>31</v>
      </c>
      <c r="D16" s="61" t="s">
        <v>234</v>
      </c>
      <c r="E16" s="36" t="s">
        <v>32</v>
      </c>
      <c r="F16" s="37">
        <v>0</v>
      </c>
      <c r="G16" s="37">
        <v>0</v>
      </c>
      <c r="H16" s="37">
        <f t="shared" si="0"/>
        <v>0</v>
      </c>
      <c r="I16" s="38" t="e">
        <f t="shared" si="1"/>
        <v>#DIV/0!</v>
      </c>
      <c r="J16" s="36"/>
      <c r="K16" s="36" t="s">
        <v>263</v>
      </c>
      <c r="L16" s="36"/>
      <c r="M16" s="36"/>
      <c r="N16" s="36"/>
      <c r="O16" s="36"/>
      <c r="P16" s="36"/>
      <c r="Q16" s="36"/>
    </row>
    <row r="17" spans="2:17" ht="86.25" customHeight="1" x14ac:dyDescent="0.2">
      <c r="B17" s="70" t="s">
        <v>33</v>
      </c>
      <c r="C17" s="36" t="s">
        <v>34</v>
      </c>
      <c r="D17" s="61" t="s">
        <v>234</v>
      </c>
      <c r="E17" s="36" t="s">
        <v>35</v>
      </c>
      <c r="F17" s="37">
        <v>0</v>
      </c>
      <c r="G17" s="37">
        <v>0</v>
      </c>
      <c r="H17" s="37">
        <f t="shared" si="0"/>
        <v>0</v>
      </c>
      <c r="I17" s="38" t="e">
        <f t="shared" si="1"/>
        <v>#DIV/0!</v>
      </c>
      <c r="J17" s="36" t="s">
        <v>264</v>
      </c>
      <c r="K17" s="36" t="s">
        <v>265</v>
      </c>
      <c r="L17" s="36"/>
      <c r="M17" s="36" t="s">
        <v>266</v>
      </c>
      <c r="N17" s="36" t="s">
        <v>266</v>
      </c>
      <c r="O17" s="36" t="s">
        <v>266</v>
      </c>
      <c r="P17" s="36" t="s">
        <v>266</v>
      </c>
      <c r="Q17" s="36" t="s">
        <v>266</v>
      </c>
    </row>
    <row r="18" spans="2:17" ht="86.25" customHeight="1" x14ac:dyDescent="0.2">
      <c r="B18" s="70" t="s">
        <v>36</v>
      </c>
      <c r="C18" s="36" t="s">
        <v>37</v>
      </c>
      <c r="D18" s="61" t="s">
        <v>234</v>
      </c>
      <c r="E18" s="36" t="s">
        <v>38</v>
      </c>
      <c r="F18" s="37">
        <v>0</v>
      </c>
      <c r="G18" s="37">
        <v>0</v>
      </c>
      <c r="H18" s="37">
        <f t="shared" si="0"/>
        <v>0</v>
      </c>
      <c r="I18" s="38" t="e">
        <f t="shared" si="1"/>
        <v>#DIV/0!</v>
      </c>
      <c r="J18" s="36"/>
      <c r="K18" s="36" t="s">
        <v>267</v>
      </c>
      <c r="L18" s="36"/>
      <c r="M18" s="36"/>
      <c r="N18" s="36"/>
      <c r="O18" s="36"/>
      <c r="P18" s="36"/>
      <c r="Q18" s="36"/>
    </row>
    <row r="19" spans="2:17" ht="86.25" customHeight="1" x14ac:dyDescent="0.2">
      <c r="B19" s="70" t="s">
        <v>39</v>
      </c>
      <c r="C19" s="36" t="s">
        <v>40</v>
      </c>
      <c r="D19" s="61" t="s">
        <v>234</v>
      </c>
      <c r="E19" s="36" t="s">
        <v>41</v>
      </c>
      <c r="F19" s="37">
        <v>0</v>
      </c>
      <c r="G19" s="37">
        <v>0</v>
      </c>
      <c r="H19" s="37">
        <f t="shared" si="0"/>
        <v>0</v>
      </c>
      <c r="I19" s="38" t="e">
        <f t="shared" si="1"/>
        <v>#DIV/0!</v>
      </c>
      <c r="J19" s="36"/>
      <c r="K19" s="36" t="s">
        <v>268</v>
      </c>
      <c r="L19" s="36"/>
      <c r="M19" s="36"/>
      <c r="N19" s="36"/>
      <c r="O19" s="36"/>
      <c r="P19" s="36"/>
      <c r="Q19" s="36"/>
    </row>
    <row r="20" spans="2:17" ht="86.25" customHeight="1" x14ac:dyDescent="0.2">
      <c r="B20" s="70" t="s">
        <v>42</v>
      </c>
      <c r="C20" s="36" t="s">
        <v>43</v>
      </c>
      <c r="D20" s="61" t="s">
        <v>234</v>
      </c>
      <c r="E20" s="36" t="s">
        <v>44</v>
      </c>
      <c r="F20" s="37">
        <v>0</v>
      </c>
      <c r="G20" s="37">
        <v>0</v>
      </c>
      <c r="H20" s="37">
        <f t="shared" si="0"/>
        <v>0</v>
      </c>
      <c r="I20" s="38" t="e">
        <f t="shared" si="1"/>
        <v>#DIV/0!</v>
      </c>
      <c r="J20" s="36"/>
      <c r="K20" s="36" t="s">
        <v>269</v>
      </c>
      <c r="L20" s="36"/>
      <c r="M20" s="36"/>
      <c r="N20" s="36"/>
      <c r="O20" s="36"/>
      <c r="P20" s="36"/>
      <c r="Q20" s="36"/>
    </row>
    <row r="21" spans="2:17" ht="86.25" customHeight="1" x14ac:dyDescent="0.2">
      <c r="B21" s="70" t="s">
        <v>45</v>
      </c>
      <c r="C21" s="36" t="s">
        <v>46</v>
      </c>
      <c r="D21" s="61" t="s">
        <v>234</v>
      </c>
      <c r="E21" s="36" t="s">
        <v>47</v>
      </c>
      <c r="F21" s="37">
        <v>0</v>
      </c>
      <c r="G21" s="37">
        <v>0</v>
      </c>
      <c r="H21" s="37">
        <f t="shared" si="0"/>
        <v>0</v>
      </c>
      <c r="I21" s="38" t="e">
        <f t="shared" si="1"/>
        <v>#DIV/0!</v>
      </c>
      <c r="J21" s="36"/>
      <c r="K21" s="36" t="s">
        <v>267</v>
      </c>
      <c r="L21" s="36"/>
      <c r="M21" s="36"/>
      <c r="N21" s="36"/>
      <c r="O21" s="36"/>
      <c r="P21" s="36"/>
      <c r="Q21" s="36"/>
    </row>
    <row r="22" spans="2:17" ht="86.25" customHeight="1" x14ac:dyDescent="0.2">
      <c r="B22" s="70" t="s">
        <v>48</v>
      </c>
      <c r="C22" s="36" t="s">
        <v>49</v>
      </c>
      <c r="D22" s="61" t="s">
        <v>234</v>
      </c>
      <c r="E22" s="36" t="s">
        <v>50</v>
      </c>
      <c r="F22" s="37">
        <v>0</v>
      </c>
      <c r="G22" s="37">
        <v>0</v>
      </c>
      <c r="H22" s="37">
        <f t="shared" si="0"/>
        <v>0</v>
      </c>
      <c r="I22" s="38" t="e">
        <f t="shared" si="1"/>
        <v>#DIV/0!</v>
      </c>
      <c r="J22" s="36"/>
      <c r="K22" s="36" t="s">
        <v>270</v>
      </c>
      <c r="L22" s="36"/>
      <c r="M22" s="36"/>
      <c r="N22" s="36"/>
      <c r="O22" s="36"/>
      <c r="P22" s="36"/>
      <c r="Q22" s="36"/>
    </row>
    <row r="23" spans="2:17" ht="86.25" customHeight="1" x14ac:dyDescent="0.2">
      <c r="B23" s="70" t="s">
        <v>51</v>
      </c>
      <c r="C23" s="36" t="s">
        <v>52</v>
      </c>
      <c r="D23" s="61" t="s">
        <v>234</v>
      </c>
      <c r="E23" s="36" t="s">
        <v>53</v>
      </c>
      <c r="F23" s="37">
        <v>0</v>
      </c>
      <c r="G23" s="37">
        <v>0</v>
      </c>
      <c r="H23" s="37">
        <f t="shared" si="0"/>
        <v>0</v>
      </c>
      <c r="I23" s="38" t="e">
        <f t="shared" si="1"/>
        <v>#DIV/0!</v>
      </c>
      <c r="J23" s="36"/>
      <c r="K23" s="36" t="s">
        <v>268</v>
      </c>
      <c r="L23" s="36"/>
      <c r="M23" s="36"/>
      <c r="N23" s="36"/>
      <c r="O23" s="36"/>
      <c r="P23" s="36"/>
      <c r="Q23" s="36"/>
    </row>
    <row r="24" spans="2:17" ht="86.25" customHeight="1" x14ac:dyDescent="0.2">
      <c r="B24" s="70" t="s">
        <v>54</v>
      </c>
      <c r="C24" s="36" t="s">
        <v>55</v>
      </c>
      <c r="D24" s="61" t="s">
        <v>234</v>
      </c>
      <c r="E24" s="36" t="s">
        <v>56</v>
      </c>
      <c r="F24" s="37">
        <v>0</v>
      </c>
      <c r="G24" s="37">
        <v>0</v>
      </c>
      <c r="H24" s="37">
        <f t="shared" si="0"/>
        <v>0</v>
      </c>
      <c r="I24" s="38" t="e">
        <f t="shared" si="1"/>
        <v>#DIV/0!</v>
      </c>
      <c r="J24" s="36"/>
      <c r="K24" s="36" t="s">
        <v>271</v>
      </c>
      <c r="L24" s="36"/>
      <c r="M24" s="36"/>
      <c r="N24" s="36"/>
      <c r="O24" s="36"/>
      <c r="P24" s="36"/>
      <c r="Q24" s="36"/>
    </row>
    <row r="25" spans="2:17" ht="86.25" customHeight="1" x14ac:dyDescent="0.2">
      <c r="B25" s="70" t="s">
        <v>57</v>
      </c>
      <c r="C25" s="36" t="s">
        <v>58</v>
      </c>
      <c r="D25" s="61" t="s">
        <v>234</v>
      </c>
      <c r="E25" s="36" t="s">
        <v>59</v>
      </c>
      <c r="F25" s="37">
        <v>0</v>
      </c>
      <c r="G25" s="37">
        <v>0</v>
      </c>
      <c r="H25" s="37">
        <f t="shared" si="0"/>
        <v>0</v>
      </c>
      <c r="I25" s="38" t="e">
        <f t="shared" si="1"/>
        <v>#DIV/0!</v>
      </c>
      <c r="J25" s="36"/>
      <c r="K25" s="36" t="s">
        <v>272</v>
      </c>
      <c r="L25" s="36"/>
      <c r="M25" s="36"/>
      <c r="N25" s="36"/>
      <c r="O25" s="36"/>
      <c r="P25" s="36"/>
      <c r="Q25" s="36"/>
    </row>
    <row r="26" spans="2:17" ht="19.5" hidden="1" customHeight="1" x14ac:dyDescent="0.2">
      <c r="B26" s="32">
        <v>1</v>
      </c>
      <c r="C26" s="33" t="s">
        <v>60</v>
      </c>
      <c r="D26" s="64"/>
      <c r="E26" s="33"/>
      <c r="F26" s="34">
        <f>SUM(F30:F57)</f>
        <v>0</v>
      </c>
      <c r="G26" s="34">
        <f>SUM(G30:G57)</f>
        <v>0</v>
      </c>
      <c r="H26" s="34">
        <f>SUM(H30:H57)</f>
        <v>0</v>
      </c>
      <c r="I26" s="35" t="e">
        <f t="shared" si="1"/>
        <v>#DIV/0!</v>
      </c>
      <c r="J26" s="33"/>
      <c r="K26" s="33"/>
      <c r="L26" s="53"/>
      <c r="M26" s="53"/>
      <c r="N26" s="53"/>
      <c r="O26" s="53"/>
      <c r="P26" s="53"/>
      <c r="Q26" s="53"/>
    </row>
    <row r="27" spans="2:17" ht="42.75" customHeight="1" x14ac:dyDescent="0.2">
      <c r="B27" s="55" t="s">
        <v>197</v>
      </c>
      <c r="C27" s="40" t="s">
        <v>198</v>
      </c>
      <c r="D27" s="61" t="s">
        <v>241</v>
      </c>
      <c r="E27" s="36" t="s">
        <v>202</v>
      </c>
      <c r="F27" s="37"/>
      <c r="G27" s="37"/>
      <c r="H27" s="37"/>
      <c r="I27" s="38"/>
      <c r="J27" s="36"/>
      <c r="K27" s="36"/>
      <c r="L27" s="36"/>
      <c r="M27" s="36"/>
      <c r="N27" s="36"/>
      <c r="O27" s="36"/>
      <c r="P27" s="36"/>
      <c r="Q27" s="36" t="s">
        <v>273</v>
      </c>
    </row>
    <row r="28" spans="2:17" ht="42.75" customHeight="1" x14ac:dyDescent="0.2">
      <c r="B28" s="55" t="s">
        <v>61</v>
      </c>
      <c r="C28" s="40" t="s">
        <v>62</v>
      </c>
      <c r="D28" s="61" t="s">
        <v>241</v>
      </c>
      <c r="E28" s="36" t="s">
        <v>63</v>
      </c>
      <c r="F28" s="37">
        <v>0</v>
      </c>
      <c r="G28" s="37">
        <v>0</v>
      </c>
      <c r="H28" s="37">
        <f t="shared" ref="H28:H59" si="2">+F28-G28</f>
        <v>0</v>
      </c>
      <c r="I28" s="38" t="e">
        <f>+F28/G28-1</f>
        <v>#DIV/0!</v>
      </c>
      <c r="J28" s="36"/>
      <c r="K28" s="36"/>
      <c r="L28" s="36"/>
      <c r="M28" s="36"/>
      <c r="N28" s="36" t="s">
        <v>257</v>
      </c>
      <c r="O28" s="36" t="s">
        <v>274</v>
      </c>
      <c r="P28" s="36" t="s">
        <v>275</v>
      </c>
      <c r="Q28" s="36" t="s">
        <v>276</v>
      </c>
    </row>
    <row r="29" spans="2:17" ht="60" customHeight="1" x14ac:dyDescent="0.2">
      <c r="B29" s="55" t="s">
        <v>64</v>
      </c>
      <c r="C29" s="36" t="s">
        <v>65</v>
      </c>
      <c r="D29" s="61" t="s">
        <v>241</v>
      </c>
      <c r="E29" s="36" t="s">
        <v>66</v>
      </c>
      <c r="F29" s="37">
        <v>0</v>
      </c>
      <c r="G29" s="37">
        <v>0</v>
      </c>
      <c r="H29" s="37">
        <f t="shared" si="2"/>
        <v>0</v>
      </c>
      <c r="I29" s="38" t="e">
        <f t="shared" si="1"/>
        <v>#DIV/0!</v>
      </c>
      <c r="J29" s="36" t="s">
        <v>264</v>
      </c>
      <c r="K29" s="36"/>
      <c r="L29" s="36" t="s">
        <v>277</v>
      </c>
      <c r="M29" s="36" t="s">
        <v>277</v>
      </c>
      <c r="N29" s="36" t="s">
        <v>278</v>
      </c>
      <c r="O29" s="36" t="s">
        <v>279</v>
      </c>
      <c r="P29" s="36" t="s">
        <v>280</v>
      </c>
      <c r="Q29" s="36" t="s">
        <v>281</v>
      </c>
    </row>
    <row r="30" spans="2:17" ht="40.5" customHeight="1" x14ac:dyDescent="0.2">
      <c r="B30" s="55" t="s">
        <v>67</v>
      </c>
      <c r="C30" s="36" t="s">
        <v>68</v>
      </c>
      <c r="D30" s="61" t="s">
        <v>241</v>
      </c>
      <c r="E30" s="36" t="s">
        <v>69</v>
      </c>
      <c r="F30" s="37">
        <v>0</v>
      </c>
      <c r="G30" s="37">
        <v>0</v>
      </c>
      <c r="H30" s="37">
        <f t="shared" si="2"/>
        <v>0</v>
      </c>
      <c r="I30" s="38" t="e">
        <f t="shared" si="1"/>
        <v>#DIV/0!</v>
      </c>
      <c r="J30" s="36" t="s">
        <v>264</v>
      </c>
      <c r="K30" s="36"/>
      <c r="L30" s="36" t="s">
        <v>282</v>
      </c>
      <c r="M30" s="36" t="s">
        <v>282</v>
      </c>
      <c r="N30" s="36" t="s">
        <v>283</v>
      </c>
      <c r="O30" s="36" t="s">
        <v>284</v>
      </c>
      <c r="P30" s="36" t="s">
        <v>275</v>
      </c>
      <c r="Q30" s="36" t="s">
        <v>285</v>
      </c>
    </row>
    <row r="31" spans="2:17" ht="45" x14ac:dyDescent="0.2">
      <c r="B31" s="55" t="s">
        <v>203</v>
      </c>
      <c r="C31" s="36" t="s">
        <v>204</v>
      </c>
      <c r="D31" s="61" t="s">
        <v>241</v>
      </c>
      <c r="E31" s="36" t="s">
        <v>205</v>
      </c>
      <c r="F31" s="37"/>
      <c r="G31" s="37"/>
      <c r="H31" s="37"/>
      <c r="I31" s="38"/>
      <c r="J31" s="59"/>
      <c r="K31" s="36"/>
      <c r="L31" s="36"/>
      <c r="M31" s="36"/>
      <c r="N31" s="36"/>
      <c r="O31" s="36"/>
      <c r="P31" s="36"/>
      <c r="Q31" s="36" t="s">
        <v>286</v>
      </c>
    </row>
    <row r="32" spans="2:17" ht="77.25" customHeight="1" x14ac:dyDescent="0.2">
      <c r="B32" s="39" t="s">
        <v>70</v>
      </c>
      <c r="C32" s="36" t="s">
        <v>71</v>
      </c>
      <c r="D32" s="61" t="s">
        <v>241</v>
      </c>
      <c r="E32" s="36" t="s">
        <v>72</v>
      </c>
      <c r="F32" s="37">
        <v>0</v>
      </c>
      <c r="G32" s="37">
        <v>0</v>
      </c>
      <c r="H32" s="37">
        <f t="shared" si="2"/>
        <v>0</v>
      </c>
      <c r="I32" s="38" t="e">
        <f t="shared" si="1"/>
        <v>#DIV/0!</v>
      </c>
      <c r="J32" s="36" t="s">
        <v>287</v>
      </c>
      <c r="K32" s="36"/>
      <c r="L32" s="36" t="s">
        <v>288</v>
      </c>
      <c r="M32" s="36" t="s">
        <v>288</v>
      </c>
      <c r="N32" s="36" t="s">
        <v>289</v>
      </c>
      <c r="O32" s="36" t="s">
        <v>290</v>
      </c>
      <c r="P32" s="36" t="s">
        <v>291</v>
      </c>
      <c r="Q32" s="36" t="s">
        <v>292</v>
      </c>
    </row>
    <row r="33" spans="2:17" ht="135" x14ac:dyDescent="0.2">
      <c r="B33" s="55" t="s">
        <v>293</v>
      </c>
      <c r="C33" s="36" t="s">
        <v>294</v>
      </c>
      <c r="D33" s="61" t="s">
        <v>241</v>
      </c>
      <c r="E33" s="36" t="s">
        <v>295</v>
      </c>
      <c r="F33" s="37">
        <v>0</v>
      </c>
      <c r="G33" s="37">
        <v>0</v>
      </c>
      <c r="H33" s="37">
        <f t="shared" si="2"/>
        <v>0</v>
      </c>
      <c r="I33" s="38" t="e">
        <f t="shared" si="1"/>
        <v>#DIV/0!</v>
      </c>
      <c r="J33" s="36" t="s">
        <v>264</v>
      </c>
      <c r="K33" s="36"/>
      <c r="L33" s="36"/>
      <c r="M33" s="36"/>
      <c r="N33" s="36" t="s">
        <v>257</v>
      </c>
      <c r="O33" s="36" t="s">
        <v>296</v>
      </c>
      <c r="P33" s="36" t="s">
        <v>275</v>
      </c>
      <c r="Q33" s="36"/>
    </row>
    <row r="34" spans="2:17" ht="54.6" customHeight="1" x14ac:dyDescent="0.2">
      <c r="B34" s="55" t="s">
        <v>209</v>
      </c>
      <c r="C34" s="36" t="s">
        <v>210</v>
      </c>
      <c r="D34" s="61" t="s">
        <v>241</v>
      </c>
      <c r="E34" s="36" t="s">
        <v>211</v>
      </c>
      <c r="F34" s="37"/>
      <c r="G34" s="37"/>
      <c r="H34" s="37"/>
      <c r="I34" s="38"/>
      <c r="J34" s="59"/>
      <c r="K34" s="36"/>
      <c r="L34" s="36"/>
      <c r="M34" s="36"/>
      <c r="N34" s="36"/>
      <c r="O34" s="36"/>
      <c r="P34" s="36"/>
      <c r="Q34" s="36" t="s">
        <v>211</v>
      </c>
    </row>
    <row r="35" spans="2:17" ht="33.75" x14ac:dyDescent="0.2">
      <c r="B35" s="55" t="s">
        <v>206</v>
      </c>
      <c r="C35" s="36" t="s">
        <v>207</v>
      </c>
      <c r="D35" s="61" t="s">
        <v>241</v>
      </c>
      <c r="E35" s="36" t="s">
        <v>208</v>
      </c>
      <c r="F35" s="37"/>
      <c r="G35" s="37"/>
      <c r="H35" s="37"/>
      <c r="I35" s="38"/>
      <c r="J35" s="59"/>
      <c r="K35" s="36"/>
      <c r="L35" s="36"/>
      <c r="M35" s="36"/>
      <c r="N35" s="36"/>
      <c r="O35" s="36"/>
      <c r="P35" s="36"/>
      <c r="Q35" s="36" t="s">
        <v>297</v>
      </c>
    </row>
    <row r="36" spans="2:17" ht="225" x14ac:dyDescent="0.2">
      <c r="B36" s="55" t="s">
        <v>73</v>
      </c>
      <c r="C36" s="36" t="s">
        <v>74</v>
      </c>
      <c r="D36" s="61" t="s">
        <v>241</v>
      </c>
      <c r="E36" s="40" t="s">
        <v>75</v>
      </c>
      <c r="F36" s="37">
        <v>0</v>
      </c>
      <c r="G36" s="37">
        <v>0</v>
      </c>
      <c r="H36" s="37">
        <f t="shared" si="2"/>
        <v>0</v>
      </c>
      <c r="I36" s="38" t="e">
        <f t="shared" si="1"/>
        <v>#DIV/0!</v>
      </c>
      <c r="J36" s="36" t="s">
        <v>298</v>
      </c>
      <c r="K36" s="36"/>
      <c r="L36" s="36" t="s">
        <v>299</v>
      </c>
      <c r="M36" s="36" t="s">
        <v>299</v>
      </c>
      <c r="N36" s="36" t="s">
        <v>300</v>
      </c>
      <c r="O36" s="36" t="s">
        <v>301</v>
      </c>
      <c r="P36" s="36" t="s">
        <v>275</v>
      </c>
      <c r="Q36" s="36" t="s">
        <v>302</v>
      </c>
    </row>
    <row r="37" spans="2:17" ht="43.5" customHeight="1" x14ac:dyDescent="0.2">
      <c r="B37" s="55" t="s">
        <v>303</v>
      </c>
      <c r="C37" s="36" t="s">
        <v>304</v>
      </c>
      <c r="D37" s="61" t="s">
        <v>241</v>
      </c>
      <c r="E37" s="40" t="s">
        <v>305</v>
      </c>
      <c r="F37" s="37">
        <v>0</v>
      </c>
      <c r="G37" s="37">
        <v>0</v>
      </c>
      <c r="H37" s="37">
        <f t="shared" si="2"/>
        <v>0</v>
      </c>
      <c r="I37" s="38" t="e">
        <f t="shared" si="1"/>
        <v>#DIV/0!</v>
      </c>
      <c r="J37" s="36" t="s">
        <v>264</v>
      </c>
      <c r="K37" s="36"/>
      <c r="L37" s="36"/>
      <c r="M37" s="36"/>
      <c r="N37" s="36"/>
      <c r="O37" s="36" t="s">
        <v>306</v>
      </c>
      <c r="P37" s="36" t="s">
        <v>275</v>
      </c>
      <c r="Q37" s="36"/>
    </row>
    <row r="38" spans="2:17" ht="43.5" customHeight="1" x14ac:dyDescent="0.2">
      <c r="B38" s="55" t="s">
        <v>212</v>
      </c>
      <c r="C38" s="36" t="s">
        <v>213</v>
      </c>
      <c r="D38" s="61" t="s">
        <v>241</v>
      </c>
      <c r="E38" s="40" t="s">
        <v>214</v>
      </c>
      <c r="F38" s="37"/>
      <c r="G38" s="37"/>
      <c r="H38" s="37"/>
      <c r="I38" s="38"/>
      <c r="J38" s="59"/>
      <c r="K38" s="36"/>
      <c r="L38" s="36"/>
      <c r="M38" s="36"/>
      <c r="N38" s="36"/>
      <c r="O38" s="36"/>
      <c r="P38" s="36"/>
      <c r="Q38" s="36" t="s">
        <v>307</v>
      </c>
    </row>
    <row r="39" spans="2:17" ht="78.75" x14ac:dyDescent="0.2">
      <c r="B39" s="55" t="s">
        <v>76</v>
      </c>
      <c r="C39" s="36" t="s">
        <v>77</v>
      </c>
      <c r="D39" s="62" t="s">
        <v>241</v>
      </c>
      <c r="E39" s="36" t="s">
        <v>78</v>
      </c>
      <c r="F39" s="37">
        <v>0</v>
      </c>
      <c r="G39" s="37">
        <v>0</v>
      </c>
      <c r="H39" s="37">
        <f t="shared" si="2"/>
        <v>0</v>
      </c>
      <c r="I39" s="38" t="e">
        <f t="shared" si="1"/>
        <v>#DIV/0!</v>
      </c>
      <c r="J39" s="36" t="s">
        <v>308</v>
      </c>
      <c r="K39" s="36"/>
      <c r="L39" s="36" t="s">
        <v>309</v>
      </c>
      <c r="M39" s="36" t="s">
        <v>310</v>
      </c>
      <c r="N39" s="36" t="s">
        <v>310</v>
      </c>
      <c r="O39" s="36" t="s">
        <v>311</v>
      </c>
      <c r="P39" s="36" t="s">
        <v>311</v>
      </c>
      <c r="Q39" s="36" t="s">
        <v>312</v>
      </c>
    </row>
    <row r="40" spans="2:17" ht="360" x14ac:dyDescent="0.2">
      <c r="B40" s="55" t="s">
        <v>76</v>
      </c>
      <c r="C40" s="36" t="s">
        <v>79</v>
      </c>
      <c r="D40" s="62" t="s">
        <v>234</v>
      </c>
      <c r="E40" s="36" t="s">
        <v>80</v>
      </c>
      <c r="F40" s="37">
        <v>0</v>
      </c>
      <c r="G40" s="37">
        <v>0</v>
      </c>
      <c r="H40" s="37">
        <f t="shared" si="2"/>
        <v>0</v>
      </c>
      <c r="I40" s="38" t="e">
        <f t="shared" si="1"/>
        <v>#DIV/0!</v>
      </c>
      <c r="J40" s="36" t="s">
        <v>313</v>
      </c>
      <c r="K40" s="36" t="s">
        <v>314</v>
      </c>
      <c r="L40" s="36" t="s">
        <v>315</v>
      </c>
      <c r="M40" s="36" t="s">
        <v>315</v>
      </c>
      <c r="N40" s="36" t="s">
        <v>315</v>
      </c>
      <c r="O40" s="36" t="s">
        <v>315</v>
      </c>
      <c r="P40" s="36" t="s">
        <v>315</v>
      </c>
      <c r="Q40" s="36" t="s">
        <v>315</v>
      </c>
    </row>
    <row r="41" spans="2:17" ht="33.75" x14ac:dyDescent="0.2">
      <c r="B41" s="55" t="s">
        <v>81</v>
      </c>
      <c r="C41" s="36" t="s">
        <v>316</v>
      </c>
      <c r="D41" s="62" t="s">
        <v>241</v>
      </c>
      <c r="E41" s="36" t="s">
        <v>82</v>
      </c>
      <c r="F41" s="37"/>
      <c r="G41" s="37"/>
      <c r="H41" s="37"/>
      <c r="I41" s="38"/>
      <c r="J41" s="59"/>
      <c r="K41" s="36"/>
      <c r="L41" s="36"/>
      <c r="M41" s="36"/>
      <c r="N41" s="36"/>
      <c r="O41" s="36"/>
      <c r="P41" s="36"/>
      <c r="Q41" s="36" t="s">
        <v>317</v>
      </c>
    </row>
    <row r="42" spans="2:17" ht="202.5" x14ac:dyDescent="0.2">
      <c r="B42" s="55" t="s">
        <v>81</v>
      </c>
      <c r="C42" s="36" t="s">
        <v>318</v>
      </c>
      <c r="D42" s="62" t="s">
        <v>234</v>
      </c>
      <c r="E42" s="36" t="s">
        <v>82</v>
      </c>
      <c r="F42" s="37">
        <v>0</v>
      </c>
      <c r="G42" s="37">
        <v>0</v>
      </c>
      <c r="H42" s="37">
        <f t="shared" si="2"/>
        <v>0</v>
      </c>
      <c r="I42" s="38" t="e">
        <f t="shared" si="1"/>
        <v>#DIV/0!</v>
      </c>
      <c r="J42" s="36" t="s">
        <v>319</v>
      </c>
      <c r="K42" s="36" t="s">
        <v>320</v>
      </c>
      <c r="L42" s="36" t="s">
        <v>321</v>
      </c>
      <c r="M42" s="36" t="s">
        <v>321</v>
      </c>
      <c r="N42" s="36" t="s">
        <v>321</v>
      </c>
      <c r="O42" s="36" t="s">
        <v>321</v>
      </c>
      <c r="P42" s="36" t="s">
        <v>322</v>
      </c>
      <c r="Q42" s="36" t="s">
        <v>323</v>
      </c>
    </row>
    <row r="43" spans="2:17" ht="57" customHeight="1" x14ac:dyDescent="0.2">
      <c r="B43" s="55" t="s">
        <v>83</v>
      </c>
      <c r="C43" s="36" t="s">
        <v>84</v>
      </c>
      <c r="D43" s="62" t="s">
        <v>241</v>
      </c>
      <c r="E43" s="36" t="s">
        <v>85</v>
      </c>
      <c r="F43" s="37"/>
      <c r="G43" s="37"/>
      <c r="H43" s="37"/>
      <c r="I43" s="38"/>
      <c r="J43" s="59"/>
      <c r="K43" s="36"/>
      <c r="L43" s="36"/>
      <c r="M43" s="36"/>
      <c r="N43" s="36"/>
      <c r="O43" s="36"/>
      <c r="P43" s="36"/>
      <c r="Q43" s="36" t="s">
        <v>324</v>
      </c>
    </row>
    <row r="44" spans="2:17" ht="157.5" x14ac:dyDescent="0.2">
      <c r="B44" s="55" t="s">
        <v>83</v>
      </c>
      <c r="C44" s="36" t="s">
        <v>84</v>
      </c>
      <c r="D44" s="62" t="s">
        <v>234</v>
      </c>
      <c r="E44" s="36" t="s">
        <v>85</v>
      </c>
      <c r="F44" s="37">
        <v>0</v>
      </c>
      <c r="G44" s="37">
        <v>0</v>
      </c>
      <c r="H44" s="37">
        <f t="shared" si="2"/>
        <v>0</v>
      </c>
      <c r="I44" s="38" t="e">
        <f t="shared" si="1"/>
        <v>#DIV/0!</v>
      </c>
      <c r="J44" s="36" t="s">
        <v>325</v>
      </c>
      <c r="K44" s="36" t="s">
        <v>326</v>
      </c>
      <c r="L44" s="36" t="s">
        <v>327</v>
      </c>
      <c r="M44" s="36" t="s">
        <v>327</v>
      </c>
      <c r="N44" s="36" t="s">
        <v>328</v>
      </c>
      <c r="O44" s="36" t="s">
        <v>329</v>
      </c>
      <c r="P44" s="36" t="s">
        <v>330</v>
      </c>
      <c r="Q44" s="36" t="s">
        <v>331</v>
      </c>
    </row>
    <row r="45" spans="2:17" ht="97.5" customHeight="1" x14ac:dyDescent="0.2">
      <c r="B45" s="39" t="s">
        <v>86</v>
      </c>
      <c r="C45" s="36" t="s">
        <v>87</v>
      </c>
      <c r="D45" s="61" t="s">
        <v>241</v>
      </c>
      <c r="E45" s="36" t="s">
        <v>88</v>
      </c>
      <c r="F45" s="37">
        <v>0</v>
      </c>
      <c r="G45" s="37">
        <v>0</v>
      </c>
      <c r="H45" s="37">
        <f t="shared" si="2"/>
        <v>0</v>
      </c>
      <c r="I45" s="38" t="e">
        <f t="shared" si="1"/>
        <v>#DIV/0!</v>
      </c>
      <c r="J45" s="36" t="s">
        <v>264</v>
      </c>
      <c r="K45" s="36"/>
      <c r="L45" s="36" t="s">
        <v>332</v>
      </c>
      <c r="M45" s="36" t="s">
        <v>333</v>
      </c>
      <c r="N45" s="36" t="s">
        <v>334</v>
      </c>
      <c r="O45" s="36" t="s">
        <v>257</v>
      </c>
      <c r="P45" s="36" t="s">
        <v>335</v>
      </c>
      <c r="Q45" s="36" t="s">
        <v>88</v>
      </c>
    </row>
    <row r="46" spans="2:17" ht="112.5" customHeight="1" x14ac:dyDescent="0.2">
      <c r="B46" s="39" t="s">
        <v>89</v>
      </c>
      <c r="C46" s="36" t="s">
        <v>90</v>
      </c>
      <c r="D46" s="61" t="s">
        <v>241</v>
      </c>
      <c r="E46" s="36" t="s">
        <v>91</v>
      </c>
      <c r="F46" s="37">
        <v>0</v>
      </c>
      <c r="G46" s="37">
        <v>0</v>
      </c>
      <c r="H46" s="37">
        <f t="shared" si="2"/>
        <v>0</v>
      </c>
      <c r="I46" s="38" t="e">
        <f t="shared" si="1"/>
        <v>#DIV/0!</v>
      </c>
      <c r="J46" s="36" t="s">
        <v>336</v>
      </c>
      <c r="K46" s="36"/>
      <c r="L46" s="36" t="s">
        <v>337</v>
      </c>
      <c r="M46" s="36" t="s">
        <v>338</v>
      </c>
      <c r="N46" s="36" t="s">
        <v>339</v>
      </c>
      <c r="O46" s="36" t="s">
        <v>340</v>
      </c>
      <c r="P46" s="36" t="s">
        <v>341</v>
      </c>
      <c r="Q46" s="36" t="s">
        <v>342</v>
      </c>
    </row>
    <row r="47" spans="2:17" ht="101.25" x14ac:dyDescent="0.2">
      <c r="B47" s="39" t="s">
        <v>92</v>
      </c>
      <c r="C47" s="36" t="s">
        <v>93</v>
      </c>
      <c r="D47" s="61" t="s">
        <v>241</v>
      </c>
      <c r="E47" s="36" t="s">
        <v>94</v>
      </c>
      <c r="F47" s="37">
        <v>0</v>
      </c>
      <c r="G47" s="37">
        <v>0</v>
      </c>
      <c r="H47" s="37">
        <f t="shared" si="2"/>
        <v>0</v>
      </c>
      <c r="I47" s="38" t="e">
        <f t="shared" si="1"/>
        <v>#DIV/0!</v>
      </c>
      <c r="J47" s="36" t="s">
        <v>343</v>
      </c>
      <c r="K47" s="36"/>
      <c r="L47" s="36" t="s">
        <v>344</v>
      </c>
      <c r="M47" s="36" t="s">
        <v>345</v>
      </c>
      <c r="N47" s="36" t="s">
        <v>346</v>
      </c>
      <c r="O47" s="36" t="s">
        <v>347</v>
      </c>
      <c r="P47" s="36" t="s">
        <v>348</v>
      </c>
      <c r="Q47" s="36" t="s">
        <v>349</v>
      </c>
    </row>
    <row r="48" spans="2:17" ht="96" customHeight="1" x14ac:dyDescent="0.2">
      <c r="B48" s="39" t="s">
        <v>95</v>
      </c>
      <c r="C48" s="36" t="s">
        <v>96</v>
      </c>
      <c r="D48" s="61" t="s">
        <v>241</v>
      </c>
      <c r="E48" s="36" t="s">
        <v>97</v>
      </c>
      <c r="F48" s="37">
        <v>0</v>
      </c>
      <c r="G48" s="37">
        <v>0</v>
      </c>
      <c r="H48" s="37">
        <f t="shared" si="2"/>
        <v>0</v>
      </c>
      <c r="I48" s="38" t="e">
        <f t="shared" si="1"/>
        <v>#DIV/0!</v>
      </c>
      <c r="J48" s="36" t="s">
        <v>343</v>
      </c>
      <c r="K48" s="36"/>
      <c r="L48" s="36" t="s">
        <v>350</v>
      </c>
      <c r="M48" s="36" t="s">
        <v>351</v>
      </c>
      <c r="N48" s="36" t="s">
        <v>350</v>
      </c>
      <c r="O48" s="36" t="s">
        <v>352</v>
      </c>
      <c r="P48" s="36" t="s">
        <v>350</v>
      </c>
      <c r="Q48" s="36" t="s">
        <v>353</v>
      </c>
    </row>
    <row r="49" spans="2:17" ht="51" customHeight="1" x14ac:dyDescent="0.2">
      <c r="B49" s="39" t="s">
        <v>98</v>
      </c>
      <c r="C49" s="36" t="s">
        <v>99</v>
      </c>
      <c r="D49" s="62" t="s">
        <v>241</v>
      </c>
      <c r="E49" s="36" t="s">
        <v>100</v>
      </c>
      <c r="F49" s="37">
        <v>0</v>
      </c>
      <c r="G49" s="37">
        <v>0</v>
      </c>
      <c r="H49" s="37">
        <f t="shared" si="2"/>
        <v>0</v>
      </c>
      <c r="I49" s="38" t="e">
        <f t="shared" si="1"/>
        <v>#DIV/0!</v>
      </c>
      <c r="J49" s="36"/>
      <c r="K49" s="36"/>
      <c r="L49" s="36" t="s">
        <v>354</v>
      </c>
      <c r="M49" s="36" t="s">
        <v>355</v>
      </c>
      <c r="N49" s="36" t="s">
        <v>356</v>
      </c>
      <c r="O49" s="36" t="s">
        <v>357</v>
      </c>
      <c r="P49" s="36" t="s">
        <v>357</v>
      </c>
      <c r="Q49" s="36" t="s">
        <v>358</v>
      </c>
    </row>
    <row r="50" spans="2:17" ht="168.75" customHeight="1" x14ac:dyDescent="0.2">
      <c r="B50" s="39" t="s">
        <v>101</v>
      </c>
      <c r="C50" s="36" t="s">
        <v>102</v>
      </c>
      <c r="D50" s="61" t="s">
        <v>241</v>
      </c>
      <c r="E50" s="36" t="s">
        <v>103</v>
      </c>
      <c r="F50" s="37">
        <v>0</v>
      </c>
      <c r="G50" s="37">
        <v>0</v>
      </c>
      <c r="H50" s="37">
        <f t="shared" si="2"/>
        <v>0</v>
      </c>
      <c r="I50" s="38" t="e">
        <f t="shared" si="1"/>
        <v>#DIV/0!</v>
      </c>
      <c r="J50" s="36" t="s">
        <v>359</v>
      </c>
      <c r="K50" s="36"/>
      <c r="L50" s="36" t="s">
        <v>360</v>
      </c>
      <c r="M50" s="36" t="s">
        <v>361</v>
      </c>
      <c r="N50" s="36" t="s">
        <v>360</v>
      </c>
      <c r="O50" s="36" t="s">
        <v>362</v>
      </c>
      <c r="P50" s="36" t="s">
        <v>363</v>
      </c>
      <c r="Q50" s="36" t="s">
        <v>360</v>
      </c>
    </row>
    <row r="51" spans="2:17" ht="64.5" customHeight="1" x14ac:dyDescent="0.2">
      <c r="B51" s="39" t="s">
        <v>104</v>
      </c>
      <c r="C51" s="36" t="s">
        <v>105</v>
      </c>
      <c r="D51" s="61" t="s">
        <v>241</v>
      </c>
      <c r="E51" s="36" t="s">
        <v>106</v>
      </c>
      <c r="F51" s="37">
        <v>0</v>
      </c>
      <c r="G51" s="37">
        <v>0</v>
      </c>
      <c r="H51" s="37">
        <f t="shared" si="2"/>
        <v>0</v>
      </c>
      <c r="I51" s="38" t="e">
        <f t="shared" si="1"/>
        <v>#DIV/0!</v>
      </c>
      <c r="J51" s="36" t="s">
        <v>364</v>
      </c>
      <c r="K51" s="36"/>
      <c r="L51" s="36" t="s">
        <v>365</v>
      </c>
      <c r="M51" s="36" t="s">
        <v>366</v>
      </c>
      <c r="N51" s="36" t="s">
        <v>367</v>
      </c>
      <c r="O51" s="36" t="s">
        <v>368</v>
      </c>
      <c r="P51" s="40" t="s">
        <v>257</v>
      </c>
      <c r="Q51" s="36" t="s">
        <v>369</v>
      </c>
    </row>
    <row r="52" spans="2:17" ht="64.5" customHeight="1" x14ac:dyDescent="0.2">
      <c r="B52" s="55" t="s">
        <v>107</v>
      </c>
      <c r="C52" s="40" t="s">
        <v>108</v>
      </c>
      <c r="D52" s="61" t="s">
        <v>241</v>
      </c>
      <c r="E52" s="40" t="s">
        <v>109</v>
      </c>
      <c r="F52" s="56">
        <v>0</v>
      </c>
      <c r="G52" s="56">
        <v>0</v>
      </c>
      <c r="H52" s="56">
        <f t="shared" si="2"/>
        <v>0</v>
      </c>
      <c r="I52" s="57" t="e">
        <f t="shared" si="1"/>
        <v>#DIV/0!</v>
      </c>
      <c r="J52" s="40" t="s">
        <v>364</v>
      </c>
      <c r="K52" s="40"/>
      <c r="L52" s="40" t="s">
        <v>370</v>
      </c>
      <c r="M52" s="40" t="s">
        <v>371</v>
      </c>
      <c r="N52" s="40" t="s">
        <v>257</v>
      </c>
      <c r="O52" s="36" t="s">
        <v>257</v>
      </c>
      <c r="P52" s="40" t="s">
        <v>257</v>
      </c>
      <c r="Q52" s="40" t="s">
        <v>370</v>
      </c>
    </row>
    <row r="53" spans="2:17" ht="35.25" customHeight="1" x14ac:dyDescent="0.2">
      <c r="B53" s="39" t="s">
        <v>110</v>
      </c>
      <c r="C53" s="36" t="s">
        <v>111</v>
      </c>
      <c r="D53" s="61" t="s">
        <v>241</v>
      </c>
      <c r="E53" s="36" t="s">
        <v>112</v>
      </c>
      <c r="F53" s="37">
        <v>0</v>
      </c>
      <c r="G53" s="37">
        <v>0</v>
      </c>
      <c r="H53" s="37">
        <f t="shared" si="2"/>
        <v>0</v>
      </c>
      <c r="I53" s="38" t="e">
        <f t="shared" si="1"/>
        <v>#DIV/0!</v>
      </c>
      <c r="J53" s="36" t="s">
        <v>372</v>
      </c>
      <c r="K53" s="36"/>
      <c r="L53" s="36" t="s">
        <v>257</v>
      </c>
      <c r="M53" s="36" t="s">
        <v>257</v>
      </c>
      <c r="N53" s="36" t="s">
        <v>373</v>
      </c>
      <c r="O53" s="36" t="s">
        <v>257</v>
      </c>
      <c r="P53" s="36" t="s">
        <v>257</v>
      </c>
      <c r="Q53" s="36" t="s">
        <v>374</v>
      </c>
    </row>
    <row r="54" spans="2:17" ht="51.75" customHeight="1" x14ac:dyDescent="0.2">
      <c r="B54" s="39" t="s">
        <v>113</v>
      </c>
      <c r="C54" s="36" t="s">
        <v>114</v>
      </c>
      <c r="D54" s="61" t="s">
        <v>241</v>
      </c>
      <c r="E54" s="36" t="s">
        <v>115</v>
      </c>
      <c r="F54" s="37">
        <v>0</v>
      </c>
      <c r="G54" s="37">
        <v>0</v>
      </c>
      <c r="H54" s="37">
        <f t="shared" si="2"/>
        <v>0</v>
      </c>
      <c r="I54" s="38" t="e">
        <f t="shared" si="1"/>
        <v>#DIV/0!</v>
      </c>
      <c r="J54" s="36" t="s">
        <v>375</v>
      </c>
      <c r="K54" s="36"/>
      <c r="L54" s="36" t="s">
        <v>376</v>
      </c>
      <c r="M54" s="36" t="s">
        <v>377</v>
      </c>
      <c r="N54" s="36" t="s">
        <v>377</v>
      </c>
      <c r="O54" s="36" t="s">
        <v>257</v>
      </c>
      <c r="P54" s="36" t="s">
        <v>378</v>
      </c>
      <c r="Q54" s="36" t="s">
        <v>379</v>
      </c>
    </row>
    <row r="55" spans="2:17" ht="45" x14ac:dyDescent="0.2">
      <c r="B55" s="39" t="s">
        <v>116</v>
      </c>
      <c r="C55" s="36" t="s">
        <v>117</v>
      </c>
      <c r="D55" s="61" t="s">
        <v>241</v>
      </c>
      <c r="E55" s="36" t="s">
        <v>118</v>
      </c>
      <c r="F55" s="37">
        <v>0</v>
      </c>
      <c r="G55" s="37">
        <v>0</v>
      </c>
      <c r="H55" s="37">
        <f t="shared" si="2"/>
        <v>0</v>
      </c>
      <c r="I55" s="38" t="e">
        <f t="shared" si="1"/>
        <v>#DIV/0!</v>
      </c>
      <c r="J55" s="36" t="s">
        <v>380</v>
      </c>
      <c r="K55" s="36"/>
      <c r="L55" s="36" t="s">
        <v>381</v>
      </c>
      <c r="M55" s="36" t="s">
        <v>382</v>
      </c>
      <c r="N55" s="36" t="s">
        <v>382</v>
      </c>
      <c r="O55" s="36" t="s">
        <v>383</v>
      </c>
      <c r="P55" s="36" t="s">
        <v>384</v>
      </c>
      <c r="Q55" s="36" t="s">
        <v>385</v>
      </c>
    </row>
    <row r="56" spans="2:17" ht="41.25" customHeight="1" x14ac:dyDescent="0.2">
      <c r="B56" s="39" t="s">
        <v>386</v>
      </c>
      <c r="C56" s="36" t="s">
        <v>387</v>
      </c>
      <c r="D56" s="61" t="s">
        <v>241</v>
      </c>
      <c r="E56" s="36" t="s">
        <v>388</v>
      </c>
      <c r="F56" s="37">
        <v>0</v>
      </c>
      <c r="G56" s="37">
        <v>0</v>
      </c>
      <c r="H56" s="37">
        <f t="shared" si="2"/>
        <v>0</v>
      </c>
      <c r="I56" s="38" t="e">
        <f t="shared" si="1"/>
        <v>#DIV/0!</v>
      </c>
      <c r="J56" s="36" t="s">
        <v>389</v>
      </c>
      <c r="K56" s="36"/>
      <c r="L56" s="36" t="s">
        <v>257</v>
      </c>
      <c r="M56" s="36" t="s">
        <v>257</v>
      </c>
      <c r="N56" s="36" t="s">
        <v>257</v>
      </c>
      <c r="O56" s="36" t="s">
        <v>257</v>
      </c>
      <c r="P56" s="36" t="s">
        <v>257</v>
      </c>
      <c r="Q56" s="36" t="s">
        <v>257</v>
      </c>
    </row>
    <row r="57" spans="2:17" ht="63" customHeight="1" x14ac:dyDescent="0.2">
      <c r="B57" s="39" t="s">
        <v>119</v>
      </c>
      <c r="C57" s="36" t="s">
        <v>120</v>
      </c>
      <c r="D57" s="61" t="s">
        <v>241</v>
      </c>
      <c r="E57" s="36" t="s">
        <v>121</v>
      </c>
      <c r="F57" s="37">
        <v>0</v>
      </c>
      <c r="G57" s="37">
        <v>0</v>
      </c>
      <c r="H57" s="37">
        <f t="shared" si="2"/>
        <v>0</v>
      </c>
      <c r="I57" s="38" t="e">
        <f t="shared" si="1"/>
        <v>#DIV/0!</v>
      </c>
      <c r="J57" s="36" t="s">
        <v>380</v>
      </c>
      <c r="K57" s="36"/>
      <c r="L57" s="36" t="s">
        <v>390</v>
      </c>
      <c r="M57" s="36" t="s">
        <v>391</v>
      </c>
      <c r="N57" s="36" t="s">
        <v>391</v>
      </c>
      <c r="O57" s="36" t="s">
        <v>392</v>
      </c>
      <c r="P57" s="36" t="s">
        <v>392</v>
      </c>
      <c r="Q57" s="36" t="s">
        <v>393</v>
      </c>
    </row>
    <row r="58" spans="2:17" ht="41.25" customHeight="1" x14ac:dyDescent="0.2">
      <c r="B58" s="39" t="s">
        <v>122</v>
      </c>
      <c r="C58" s="36" t="s">
        <v>123</v>
      </c>
      <c r="D58" s="61" t="s">
        <v>241</v>
      </c>
      <c r="E58" s="36" t="s">
        <v>124</v>
      </c>
      <c r="F58" s="37">
        <v>0</v>
      </c>
      <c r="G58" s="37">
        <v>0</v>
      </c>
      <c r="H58" s="37">
        <f t="shared" si="2"/>
        <v>0</v>
      </c>
      <c r="I58" s="38" t="e">
        <f t="shared" si="1"/>
        <v>#DIV/0!</v>
      </c>
      <c r="J58" s="36" t="s">
        <v>380</v>
      </c>
      <c r="K58" s="36"/>
      <c r="L58" s="36" t="s">
        <v>394</v>
      </c>
      <c r="M58" s="36" t="s">
        <v>395</v>
      </c>
      <c r="N58" s="36" t="s">
        <v>395</v>
      </c>
      <c r="O58" s="58" t="s">
        <v>257</v>
      </c>
      <c r="P58" s="60" t="s">
        <v>396</v>
      </c>
      <c r="Q58" s="36" t="s">
        <v>397</v>
      </c>
    </row>
    <row r="59" spans="2:17" ht="19.5" customHeight="1" x14ac:dyDescent="0.2">
      <c r="B59" s="39" t="s">
        <v>398</v>
      </c>
      <c r="C59" s="36" t="s">
        <v>399</v>
      </c>
      <c r="D59" s="61" t="s">
        <v>241</v>
      </c>
      <c r="E59" s="36" t="s">
        <v>400</v>
      </c>
      <c r="F59" s="37">
        <v>0</v>
      </c>
      <c r="G59" s="37">
        <v>0</v>
      </c>
      <c r="H59" s="37">
        <f t="shared" si="2"/>
        <v>0</v>
      </c>
      <c r="I59" s="38" t="e">
        <f t="shared" si="1"/>
        <v>#DIV/0!</v>
      </c>
      <c r="J59" s="36" t="s">
        <v>380</v>
      </c>
      <c r="K59" s="36"/>
      <c r="L59" s="36" t="s">
        <v>401</v>
      </c>
      <c r="M59" s="36" t="s">
        <v>257</v>
      </c>
      <c r="N59" s="36" t="s">
        <v>257</v>
      </c>
      <c r="O59" s="36" t="s">
        <v>394</v>
      </c>
      <c r="P59" s="36" t="s">
        <v>394</v>
      </c>
      <c r="Q59" s="36" t="s">
        <v>257</v>
      </c>
    </row>
    <row r="60" spans="2:17" ht="19.5" hidden="1" customHeight="1" x14ac:dyDescent="0.2">
      <c r="B60" s="32">
        <v>2</v>
      </c>
      <c r="C60" s="33" t="s">
        <v>125</v>
      </c>
      <c r="D60" s="65"/>
      <c r="E60" s="33"/>
      <c r="F60" s="34">
        <f>SUM(F61:F72)</f>
        <v>0</v>
      </c>
      <c r="G60" s="34">
        <f>SUM(G61:G72)</f>
        <v>0</v>
      </c>
      <c r="H60" s="34">
        <f>SUM(H61:H72)</f>
        <v>0</v>
      </c>
      <c r="I60" s="35" t="e">
        <f t="shared" si="1"/>
        <v>#DIV/0!</v>
      </c>
      <c r="J60" s="33"/>
      <c r="K60" s="33"/>
      <c r="L60" s="33"/>
      <c r="M60" s="33"/>
      <c r="N60" s="33"/>
      <c r="O60" s="33"/>
      <c r="P60" s="33"/>
      <c r="Q60" s="33"/>
    </row>
    <row r="61" spans="2:17" ht="64.5" customHeight="1" x14ac:dyDescent="0.2">
      <c r="B61" s="39" t="s">
        <v>126</v>
      </c>
      <c r="C61" s="36" t="s">
        <v>127</v>
      </c>
      <c r="D61" s="61" t="s">
        <v>241</v>
      </c>
      <c r="E61" s="36" t="s">
        <v>128</v>
      </c>
      <c r="F61" s="37">
        <v>0</v>
      </c>
      <c r="G61" s="37">
        <v>0</v>
      </c>
      <c r="H61" s="37">
        <f t="shared" ref="H61:H75" si="3">+F61-G61</f>
        <v>0</v>
      </c>
      <c r="I61" s="38" t="e">
        <f t="shared" si="1"/>
        <v>#DIV/0!</v>
      </c>
      <c r="J61" s="36" t="s">
        <v>402</v>
      </c>
      <c r="K61" s="36"/>
      <c r="L61" s="36" t="s">
        <v>257</v>
      </c>
      <c r="M61" s="36" t="s">
        <v>257</v>
      </c>
      <c r="N61" s="36" t="s">
        <v>403</v>
      </c>
      <c r="O61" s="36" t="s">
        <v>257</v>
      </c>
      <c r="P61" s="36" t="s">
        <v>257</v>
      </c>
      <c r="Q61" s="36" t="s">
        <v>404</v>
      </c>
    </row>
    <row r="62" spans="2:17" ht="42" customHeight="1" x14ac:dyDescent="0.2">
      <c r="B62" s="39" t="s">
        <v>129</v>
      </c>
      <c r="C62" s="36" t="s">
        <v>130</v>
      </c>
      <c r="D62" s="61" t="s">
        <v>241</v>
      </c>
      <c r="E62" s="36" t="s">
        <v>131</v>
      </c>
      <c r="F62" s="37">
        <v>0</v>
      </c>
      <c r="G62" s="37">
        <v>0</v>
      </c>
      <c r="H62" s="37">
        <f t="shared" si="3"/>
        <v>0</v>
      </c>
      <c r="I62" s="38" t="e">
        <f t="shared" si="1"/>
        <v>#DIV/0!</v>
      </c>
      <c r="J62" s="36" t="s">
        <v>405</v>
      </c>
      <c r="K62" s="36"/>
      <c r="L62" s="36" t="s">
        <v>406</v>
      </c>
      <c r="M62" s="36" t="s">
        <v>407</v>
      </c>
      <c r="N62" s="36" t="s">
        <v>407</v>
      </c>
      <c r="O62" s="36" t="s">
        <v>408</v>
      </c>
      <c r="P62" s="36" t="s">
        <v>275</v>
      </c>
      <c r="Q62" s="36" t="s">
        <v>409</v>
      </c>
    </row>
    <row r="63" spans="2:17" ht="54.75" customHeight="1" x14ac:dyDescent="0.2">
      <c r="B63" s="39" t="s">
        <v>132</v>
      </c>
      <c r="C63" s="36" t="s">
        <v>133</v>
      </c>
      <c r="D63" s="61" t="s">
        <v>241</v>
      </c>
      <c r="E63" s="36" t="s">
        <v>134</v>
      </c>
      <c r="F63" s="37">
        <v>0</v>
      </c>
      <c r="G63" s="37">
        <v>0</v>
      </c>
      <c r="H63" s="37">
        <f t="shared" si="3"/>
        <v>0</v>
      </c>
      <c r="I63" s="38" t="e">
        <f t="shared" si="1"/>
        <v>#DIV/0!</v>
      </c>
      <c r="J63" s="36" t="s">
        <v>410</v>
      </c>
      <c r="K63" s="36"/>
      <c r="L63" s="36" t="s">
        <v>411</v>
      </c>
      <c r="M63" s="36" t="s">
        <v>412</v>
      </c>
      <c r="N63" s="36" t="s">
        <v>413</v>
      </c>
      <c r="O63" s="36" t="s">
        <v>411</v>
      </c>
      <c r="P63" s="36" t="s">
        <v>414</v>
      </c>
      <c r="Q63" s="36" t="s">
        <v>415</v>
      </c>
    </row>
    <row r="64" spans="2:17" ht="53.25" customHeight="1" x14ac:dyDescent="0.2">
      <c r="B64" s="39" t="s">
        <v>135</v>
      </c>
      <c r="C64" s="36" t="s">
        <v>136</v>
      </c>
      <c r="D64" s="61" t="s">
        <v>241</v>
      </c>
      <c r="E64" s="36" t="s">
        <v>137</v>
      </c>
      <c r="F64" s="37">
        <v>0</v>
      </c>
      <c r="G64" s="37">
        <v>0</v>
      </c>
      <c r="H64" s="37">
        <f t="shared" si="3"/>
        <v>0</v>
      </c>
      <c r="I64" s="38" t="e">
        <f t="shared" si="1"/>
        <v>#DIV/0!</v>
      </c>
      <c r="J64" s="36" t="s">
        <v>416</v>
      </c>
      <c r="K64" s="36"/>
      <c r="L64" s="36" t="s">
        <v>417</v>
      </c>
      <c r="M64" s="36" t="s">
        <v>418</v>
      </c>
      <c r="N64" s="36" t="s">
        <v>418</v>
      </c>
      <c r="O64" s="36" t="s">
        <v>417</v>
      </c>
      <c r="P64" s="36" t="s">
        <v>419</v>
      </c>
      <c r="Q64" s="36" t="s">
        <v>420</v>
      </c>
    </row>
    <row r="65" spans="2:17" ht="53.25" customHeight="1" x14ac:dyDescent="0.2">
      <c r="B65" s="55" t="s">
        <v>138</v>
      </c>
      <c r="C65" s="40" t="s">
        <v>139</v>
      </c>
      <c r="D65" s="61" t="s">
        <v>241</v>
      </c>
      <c r="E65" s="40" t="s">
        <v>140</v>
      </c>
      <c r="F65" s="56">
        <v>0</v>
      </c>
      <c r="G65" s="56">
        <v>0</v>
      </c>
      <c r="H65" s="56">
        <f t="shared" si="3"/>
        <v>0</v>
      </c>
      <c r="I65" s="57" t="e">
        <f t="shared" si="1"/>
        <v>#DIV/0!</v>
      </c>
      <c r="J65" s="40"/>
      <c r="K65" s="40"/>
      <c r="L65" s="40" t="s">
        <v>421</v>
      </c>
      <c r="M65" s="40" t="s">
        <v>422</v>
      </c>
      <c r="N65" s="40" t="s">
        <v>423</v>
      </c>
      <c r="O65" s="36" t="s">
        <v>257</v>
      </c>
      <c r="P65" s="36" t="s">
        <v>424</v>
      </c>
      <c r="Q65" s="40" t="s">
        <v>421</v>
      </c>
    </row>
    <row r="66" spans="2:17" ht="77.25" customHeight="1" x14ac:dyDescent="0.2">
      <c r="B66" s="39" t="s">
        <v>425</v>
      </c>
      <c r="C66" s="36" t="s">
        <v>426</v>
      </c>
      <c r="D66" s="61" t="s">
        <v>241</v>
      </c>
      <c r="E66" s="36" t="s">
        <v>427</v>
      </c>
      <c r="F66" s="37">
        <v>0</v>
      </c>
      <c r="G66" s="37">
        <v>0</v>
      </c>
      <c r="H66" s="37">
        <f t="shared" si="3"/>
        <v>0</v>
      </c>
      <c r="I66" s="38" t="e">
        <f t="shared" si="1"/>
        <v>#DIV/0!</v>
      </c>
      <c r="J66" s="36" t="s">
        <v>428</v>
      </c>
      <c r="K66" s="36"/>
      <c r="L66" s="36" t="s">
        <v>257</v>
      </c>
      <c r="M66" s="36" t="s">
        <v>257</v>
      </c>
      <c r="N66" s="36" t="s">
        <v>257</v>
      </c>
      <c r="O66" s="36" t="s">
        <v>257</v>
      </c>
      <c r="P66" s="36" t="s">
        <v>429</v>
      </c>
      <c r="Q66" s="36" t="s">
        <v>257</v>
      </c>
    </row>
    <row r="67" spans="2:17" ht="41.25" customHeight="1" x14ac:dyDescent="0.2">
      <c r="B67" s="39" t="s">
        <v>141</v>
      </c>
      <c r="C67" s="36" t="s">
        <v>142</v>
      </c>
      <c r="D67" s="61" t="s">
        <v>241</v>
      </c>
      <c r="E67" s="36" t="s">
        <v>143</v>
      </c>
      <c r="F67" s="37">
        <v>0</v>
      </c>
      <c r="G67" s="37">
        <v>0</v>
      </c>
      <c r="H67" s="37">
        <f t="shared" si="3"/>
        <v>0</v>
      </c>
      <c r="I67" s="38" t="e">
        <f t="shared" si="1"/>
        <v>#DIV/0!</v>
      </c>
      <c r="J67" s="36" t="s">
        <v>428</v>
      </c>
      <c r="K67" s="36"/>
      <c r="L67" s="36" t="s">
        <v>257</v>
      </c>
      <c r="M67" s="36" t="s">
        <v>257</v>
      </c>
      <c r="N67" s="36" t="s">
        <v>257</v>
      </c>
      <c r="O67" s="36" t="s">
        <v>257</v>
      </c>
      <c r="P67" s="36" t="s">
        <v>430</v>
      </c>
      <c r="Q67" s="36" t="s">
        <v>431</v>
      </c>
    </row>
    <row r="68" spans="2:17" ht="56.25" x14ac:dyDescent="0.2">
      <c r="B68" s="39" t="s">
        <v>144</v>
      </c>
      <c r="C68" s="36" t="s">
        <v>145</v>
      </c>
      <c r="D68" s="61" t="s">
        <v>241</v>
      </c>
      <c r="E68" s="36" t="s">
        <v>146</v>
      </c>
      <c r="F68" s="37">
        <v>0</v>
      </c>
      <c r="G68" s="37">
        <v>0</v>
      </c>
      <c r="H68" s="37">
        <f t="shared" si="3"/>
        <v>0</v>
      </c>
      <c r="I68" s="38" t="e">
        <f t="shared" si="1"/>
        <v>#DIV/0!</v>
      </c>
      <c r="J68" s="36" t="s">
        <v>432</v>
      </c>
      <c r="K68" s="36"/>
      <c r="L68" s="36" t="s">
        <v>433</v>
      </c>
      <c r="M68" s="36" t="s">
        <v>434</v>
      </c>
      <c r="N68" s="36" t="s">
        <v>435</v>
      </c>
      <c r="O68" s="36" t="s">
        <v>436</v>
      </c>
      <c r="P68" s="36" t="s">
        <v>437</v>
      </c>
      <c r="Q68" s="36" t="s">
        <v>438</v>
      </c>
    </row>
    <row r="69" spans="2:17" ht="45" customHeight="1" x14ac:dyDescent="0.2">
      <c r="B69" s="39" t="s">
        <v>147</v>
      </c>
      <c r="C69" s="36" t="s">
        <v>148</v>
      </c>
      <c r="D69" s="61" t="s">
        <v>241</v>
      </c>
      <c r="E69" s="36" t="s">
        <v>149</v>
      </c>
      <c r="F69" s="37">
        <v>0</v>
      </c>
      <c r="G69" s="37">
        <v>0</v>
      </c>
      <c r="H69" s="37">
        <f t="shared" si="3"/>
        <v>0</v>
      </c>
      <c r="I69" s="38" t="e">
        <f t="shared" si="1"/>
        <v>#DIV/0!</v>
      </c>
      <c r="J69" s="36" t="s">
        <v>439</v>
      </c>
      <c r="K69" s="36"/>
      <c r="L69" s="36" t="s">
        <v>440</v>
      </c>
      <c r="M69" s="36" t="s">
        <v>441</v>
      </c>
      <c r="N69" s="36" t="s">
        <v>441</v>
      </c>
      <c r="O69" s="36" t="s">
        <v>440</v>
      </c>
      <c r="P69" s="36" t="s">
        <v>275</v>
      </c>
      <c r="Q69" s="36" t="s">
        <v>442</v>
      </c>
    </row>
    <row r="70" spans="2:17" ht="64.5" customHeight="1" x14ac:dyDescent="0.2">
      <c r="B70" s="39" t="s">
        <v>150</v>
      </c>
      <c r="C70" s="36" t="s">
        <v>151</v>
      </c>
      <c r="D70" s="61" t="s">
        <v>241</v>
      </c>
      <c r="E70" s="36" t="s">
        <v>152</v>
      </c>
      <c r="F70" s="37">
        <v>0</v>
      </c>
      <c r="G70" s="37">
        <v>0</v>
      </c>
      <c r="H70" s="37">
        <f t="shared" si="3"/>
        <v>0</v>
      </c>
      <c r="I70" s="38" t="e">
        <f t="shared" si="1"/>
        <v>#DIV/0!</v>
      </c>
      <c r="J70" s="36" t="s">
        <v>443</v>
      </c>
      <c r="K70" s="36"/>
      <c r="L70" s="36" t="s">
        <v>444</v>
      </c>
      <c r="M70" s="36" t="s">
        <v>445</v>
      </c>
      <c r="N70" s="36" t="s">
        <v>446</v>
      </c>
      <c r="O70" s="36" t="s">
        <v>447</v>
      </c>
      <c r="P70" s="36" t="s">
        <v>448</v>
      </c>
      <c r="Q70" s="36" t="s">
        <v>449</v>
      </c>
    </row>
    <row r="71" spans="2:17" ht="42" customHeight="1" x14ac:dyDescent="0.2">
      <c r="B71" s="39" t="s">
        <v>153</v>
      </c>
      <c r="C71" s="36" t="s">
        <v>154</v>
      </c>
      <c r="D71" s="61" t="s">
        <v>241</v>
      </c>
      <c r="E71" s="36" t="s">
        <v>155</v>
      </c>
      <c r="F71" s="37">
        <v>0</v>
      </c>
      <c r="G71" s="37">
        <v>0</v>
      </c>
      <c r="H71" s="37">
        <f t="shared" si="3"/>
        <v>0</v>
      </c>
      <c r="I71" s="38" t="e">
        <f t="shared" si="1"/>
        <v>#DIV/0!</v>
      </c>
      <c r="J71" s="36" t="s">
        <v>450</v>
      </c>
      <c r="K71" s="36"/>
      <c r="L71" s="36" t="s">
        <v>451</v>
      </c>
      <c r="M71" s="36" t="s">
        <v>452</v>
      </c>
      <c r="N71" s="36" t="s">
        <v>453</v>
      </c>
      <c r="O71" s="36" t="s">
        <v>454</v>
      </c>
      <c r="P71" s="36" t="s">
        <v>275</v>
      </c>
      <c r="Q71" s="36" t="s">
        <v>455</v>
      </c>
    </row>
    <row r="72" spans="2:17" ht="52.5" customHeight="1" x14ac:dyDescent="0.2">
      <c r="B72" s="39" t="s">
        <v>156</v>
      </c>
      <c r="C72" s="36" t="s">
        <v>157</v>
      </c>
      <c r="D72" s="61" t="s">
        <v>241</v>
      </c>
      <c r="E72" s="36" t="s">
        <v>158</v>
      </c>
      <c r="F72" s="37">
        <v>0</v>
      </c>
      <c r="G72" s="37">
        <v>0</v>
      </c>
      <c r="H72" s="37">
        <f t="shared" si="3"/>
        <v>0</v>
      </c>
      <c r="I72" s="38" t="e">
        <f t="shared" si="1"/>
        <v>#DIV/0!</v>
      </c>
      <c r="J72" s="36" t="s">
        <v>456</v>
      </c>
      <c r="K72" s="36"/>
      <c r="L72" s="36" t="s">
        <v>457</v>
      </c>
      <c r="M72" s="36" t="s">
        <v>458</v>
      </c>
      <c r="N72" s="36" t="s">
        <v>459</v>
      </c>
      <c r="O72" s="36" t="s">
        <v>460</v>
      </c>
      <c r="P72" s="36" t="s">
        <v>460</v>
      </c>
      <c r="Q72" s="36" t="s">
        <v>461</v>
      </c>
    </row>
    <row r="73" spans="2:17" ht="63" customHeight="1" x14ac:dyDescent="0.2">
      <c r="B73" s="39" t="s">
        <v>159</v>
      </c>
      <c r="C73" s="36" t="s">
        <v>160</v>
      </c>
      <c r="D73" s="61" t="s">
        <v>241</v>
      </c>
      <c r="E73" s="36" t="s">
        <v>161</v>
      </c>
      <c r="F73" s="37">
        <v>0</v>
      </c>
      <c r="G73" s="37">
        <v>0</v>
      </c>
      <c r="H73" s="37">
        <f t="shared" si="3"/>
        <v>0</v>
      </c>
      <c r="I73" s="38" t="e">
        <f t="shared" ref="I73:I87" si="4">+F73/G73-1</f>
        <v>#DIV/0!</v>
      </c>
      <c r="J73" s="36" t="s">
        <v>439</v>
      </c>
      <c r="K73" s="36"/>
      <c r="L73" s="36" t="s">
        <v>257</v>
      </c>
      <c r="M73" s="36" t="s">
        <v>257</v>
      </c>
      <c r="N73" s="36" t="s">
        <v>462</v>
      </c>
      <c r="O73" s="36" t="s">
        <v>463</v>
      </c>
      <c r="P73" s="36" t="s">
        <v>275</v>
      </c>
      <c r="Q73" s="36" t="s">
        <v>257</v>
      </c>
    </row>
    <row r="74" spans="2:17" ht="50.25" customHeight="1" x14ac:dyDescent="0.2">
      <c r="B74" s="39" t="s">
        <v>162</v>
      </c>
      <c r="C74" s="36" t="s">
        <v>163</v>
      </c>
      <c r="D74" s="61" t="s">
        <v>241</v>
      </c>
      <c r="E74" s="36" t="s">
        <v>164</v>
      </c>
      <c r="F74" s="37">
        <v>0</v>
      </c>
      <c r="G74" s="37">
        <v>0</v>
      </c>
      <c r="H74" s="37">
        <f t="shared" si="3"/>
        <v>0</v>
      </c>
      <c r="I74" s="38" t="e">
        <f t="shared" si="4"/>
        <v>#DIV/0!</v>
      </c>
      <c r="J74" s="36" t="s">
        <v>456</v>
      </c>
      <c r="K74" s="36"/>
      <c r="L74" s="36" t="s">
        <v>464</v>
      </c>
      <c r="M74" s="36" t="s">
        <v>465</v>
      </c>
      <c r="N74" s="36" t="s">
        <v>466</v>
      </c>
      <c r="O74" s="36" t="s">
        <v>464</v>
      </c>
      <c r="P74" s="36" t="s">
        <v>467</v>
      </c>
      <c r="Q74" s="36" t="s">
        <v>468</v>
      </c>
    </row>
    <row r="75" spans="2:17" ht="56.25" x14ac:dyDescent="0.2">
      <c r="B75" s="39" t="s">
        <v>165</v>
      </c>
      <c r="C75" s="36" t="s">
        <v>166</v>
      </c>
      <c r="D75" s="61" t="s">
        <v>241</v>
      </c>
      <c r="E75" s="36" t="s">
        <v>167</v>
      </c>
      <c r="F75" s="37">
        <v>0</v>
      </c>
      <c r="G75" s="37">
        <v>0</v>
      </c>
      <c r="H75" s="37">
        <f t="shared" si="3"/>
        <v>0</v>
      </c>
      <c r="I75" s="38" t="e">
        <f t="shared" si="4"/>
        <v>#DIV/0!</v>
      </c>
      <c r="J75" s="36"/>
      <c r="K75" s="36"/>
      <c r="L75" s="36" t="s">
        <v>469</v>
      </c>
      <c r="M75" s="36" t="s">
        <v>470</v>
      </c>
      <c r="N75" s="36" t="s">
        <v>470</v>
      </c>
      <c r="O75" s="36" t="s">
        <v>471</v>
      </c>
      <c r="P75" s="36" t="s">
        <v>472</v>
      </c>
      <c r="Q75" s="36" t="s">
        <v>473</v>
      </c>
    </row>
    <row r="76" spans="2:17" ht="19.5" hidden="1" customHeight="1" x14ac:dyDescent="0.2">
      <c r="B76" s="32" t="s">
        <v>168</v>
      </c>
      <c r="C76" s="33" t="s">
        <v>169</v>
      </c>
      <c r="D76" s="65"/>
      <c r="E76" s="41"/>
      <c r="F76" s="34">
        <f>SUM(F80:F80)</f>
        <v>0</v>
      </c>
      <c r="G76" s="34">
        <f>SUM(G80:G80)</f>
        <v>0</v>
      </c>
      <c r="H76" s="34">
        <f>SUM(H80:H80)</f>
        <v>0</v>
      </c>
      <c r="I76" s="35" t="e">
        <f t="shared" si="4"/>
        <v>#DIV/0!</v>
      </c>
      <c r="J76" s="41"/>
      <c r="K76" s="41"/>
      <c r="L76" s="33"/>
      <c r="M76" s="33"/>
      <c r="N76" s="33"/>
      <c r="O76" s="33"/>
      <c r="P76" s="33"/>
      <c r="Q76" s="33"/>
    </row>
    <row r="77" spans="2:17" ht="29.25" customHeight="1" x14ac:dyDescent="0.2">
      <c r="B77" s="39" t="s">
        <v>170</v>
      </c>
      <c r="C77" s="36" t="s">
        <v>171</v>
      </c>
      <c r="D77" s="61" t="s">
        <v>241</v>
      </c>
      <c r="E77" s="36" t="s">
        <v>172</v>
      </c>
      <c r="F77" s="37">
        <v>0</v>
      </c>
      <c r="G77" s="37">
        <v>0</v>
      </c>
      <c r="H77" s="37">
        <f>+F77-G77</f>
        <v>0</v>
      </c>
      <c r="I77" s="38" t="e">
        <f t="shared" si="4"/>
        <v>#DIV/0!</v>
      </c>
      <c r="J77" s="36" t="s">
        <v>474</v>
      </c>
      <c r="K77" s="36"/>
      <c r="L77" s="36" t="s">
        <v>475</v>
      </c>
      <c r="M77" s="36" t="s">
        <v>475</v>
      </c>
      <c r="N77" s="36" t="s">
        <v>476</v>
      </c>
      <c r="O77" s="36"/>
      <c r="P77" s="36" t="s">
        <v>275</v>
      </c>
      <c r="Q77" s="36" t="s">
        <v>477</v>
      </c>
    </row>
    <row r="78" spans="2:17" ht="56.25" x14ac:dyDescent="0.2">
      <c r="B78" s="55" t="s">
        <v>217</v>
      </c>
      <c r="C78" s="36" t="s">
        <v>218</v>
      </c>
      <c r="D78" s="61" t="s">
        <v>241</v>
      </c>
      <c r="E78" s="36" t="s">
        <v>219</v>
      </c>
      <c r="F78" s="37"/>
      <c r="G78" s="37"/>
      <c r="H78" s="37"/>
      <c r="I78" s="38"/>
      <c r="J78" s="59"/>
      <c r="K78" s="36"/>
      <c r="L78" s="36"/>
      <c r="M78" s="36"/>
      <c r="N78" s="36"/>
      <c r="O78" s="36"/>
      <c r="P78" s="36"/>
      <c r="Q78" s="36" t="s">
        <v>478</v>
      </c>
    </row>
    <row r="79" spans="2:17" ht="45" x14ac:dyDescent="0.2">
      <c r="B79" s="55" t="s">
        <v>479</v>
      </c>
      <c r="C79" s="36" t="s">
        <v>480</v>
      </c>
      <c r="D79" s="61" t="s">
        <v>241</v>
      </c>
      <c r="E79" s="36" t="s">
        <v>481</v>
      </c>
      <c r="F79" s="37">
        <v>0</v>
      </c>
      <c r="G79" s="37">
        <v>0</v>
      </c>
      <c r="H79" s="37">
        <f>+F79-G79</f>
        <v>0</v>
      </c>
      <c r="I79" s="38" t="e">
        <f>+F79/G79-1</f>
        <v>#DIV/0!</v>
      </c>
      <c r="J79" s="36" t="s">
        <v>474</v>
      </c>
      <c r="K79" s="36"/>
      <c r="L79" s="36"/>
      <c r="M79" s="36"/>
      <c r="N79" s="36" t="s">
        <v>482</v>
      </c>
      <c r="O79" s="36"/>
      <c r="P79" s="36"/>
      <c r="Q79" s="36" t="s">
        <v>483</v>
      </c>
    </row>
    <row r="80" spans="2:17" ht="39" customHeight="1" x14ac:dyDescent="0.2">
      <c r="B80" s="39" t="s">
        <v>173</v>
      </c>
      <c r="C80" s="36" t="s">
        <v>174</v>
      </c>
      <c r="D80" s="61" t="s">
        <v>241</v>
      </c>
      <c r="E80" s="36" t="s">
        <v>175</v>
      </c>
      <c r="F80" s="37">
        <v>0</v>
      </c>
      <c r="G80" s="37">
        <v>0</v>
      </c>
      <c r="H80" s="37">
        <f>+F80-G80</f>
        <v>0</v>
      </c>
      <c r="I80" s="38" t="e">
        <f>+F80/G80-1</f>
        <v>#DIV/0!</v>
      </c>
      <c r="J80" s="36" t="s">
        <v>484</v>
      </c>
      <c r="K80" s="36"/>
      <c r="L80" s="36" t="s">
        <v>485</v>
      </c>
      <c r="M80" s="36" t="s">
        <v>486</v>
      </c>
      <c r="N80" s="36" t="s">
        <v>487</v>
      </c>
      <c r="O80" s="36" t="s">
        <v>488</v>
      </c>
      <c r="P80" s="36" t="s">
        <v>275</v>
      </c>
      <c r="Q80" s="36" t="s">
        <v>489</v>
      </c>
    </row>
    <row r="81" spans="2:17" ht="19.5" hidden="1" customHeight="1" x14ac:dyDescent="0.2">
      <c r="B81" s="32">
        <v>6</v>
      </c>
      <c r="C81" s="33" t="s">
        <v>176</v>
      </c>
      <c r="D81" s="65"/>
      <c r="E81" s="33"/>
      <c r="F81" s="34">
        <f>SUM(F82:F87)</f>
        <v>0</v>
      </c>
      <c r="G81" s="34">
        <f>SUM(G82:G87)</f>
        <v>0</v>
      </c>
      <c r="H81" s="34">
        <f>SUM(H82:H87)</f>
        <v>0</v>
      </c>
      <c r="I81" s="35" t="e">
        <f t="shared" si="4"/>
        <v>#DIV/0!</v>
      </c>
      <c r="J81" s="33"/>
      <c r="K81" s="33"/>
      <c r="L81" s="33"/>
      <c r="M81" s="33"/>
      <c r="N81" s="33"/>
      <c r="O81" s="33"/>
      <c r="P81" s="33"/>
      <c r="Q81" s="33"/>
    </row>
    <row r="82" spans="2:17" ht="43.5" customHeight="1" x14ac:dyDescent="0.2">
      <c r="B82" s="39" t="s">
        <v>177</v>
      </c>
      <c r="C82" s="36" t="s">
        <v>178</v>
      </c>
      <c r="D82" s="61" t="s">
        <v>241</v>
      </c>
      <c r="E82" s="36" t="s">
        <v>179</v>
      </c>
      <c r="F82" s="37">
        <v>0</v>
      </c>
      <c r="G82" s="37">
        <v>0</v>
      </c>
      <c r="H82" s="37">
        <f t="shared" ref="H82:H87" si="5">+F82-G82</f>
        <v>0</v>
      </c>
      <c r="I82" s="38" t="e">
        <f t="shared" si="4"/>
        <v>#DIV/0!</v>
      </c>
      <c r="J82" s="36" t="s">
        <v>490</v>
      </c>
      <c r="K82" s="36"/>
      <c r="L82" s="36" t="s">
        <v>257</v>
      </c>
      <c r="M82" s="36" t="s">
        <v>257</v>
      </c>
      <c r="N82" s="36" t="s">
        <v>491</v>
      </c>
      <c r="O82" s="36" t="s">
        <v>492</v>
      </c>
      <c r="P82" s="36" t="s">
        <v>275</v>
      </c>
      <c r="Q82" s="36" t="s">
        <v>493</v>
      </c>
    </row>
    <row r="83" spans="2:17" ht="63" customHeight="1" x14ac:dyDescent="0.2">
      <c r="B83" s="39" t="s">
        <v>180</v>
      </c>
      <c r="C83" s="36" t="s">
        <v>181</v>
      </c>
      <c r="D83" s="61" t="s">
        <v>241</v>
      </c>
      <c r="E83" s="36" t="s">
        <v>182</v>
      </c>
      <c r="F83" s="37">
        <v>0</v>
      </c>
      <c r="G83" s="37">
        <v>0</v>
      </c>
      <c r="H83" s="37">
        <f t="shared" si="5"/>
        <v>0</v>
      </c>
      <c r="I83" s="38" t="e">
        <f t="shared" si="4"/>
        <v>#DIV/0!</v>
      </c>
      <c r="J83" s="36" t="s">
        <v>494</v>
      </c>
      <c r="K83" s="36"/>
      <c r="L83" s="36" t="s">
        <v>495</v>
      </c>
      <c r="M83" s="36" t="s">
        <v>496</v>
      </c>
      <c r="N83" s="36" t="s">
        <v>496</v>
      </c>
      <c r="O83" s="36" t="s">
        <v>497</v>
      </c>
      <c r="P83" s="36" t="s">
        <v>498</v>
      </c>
      <c r="Q83" s="36" t="s">
        <v>499</v>
      </c>
    </row>
    <row r="84" spans="2:17" ht="51.75" customHeight="1" x14ac:dyDescent="0.2">
      <c r="B84" s="39" t="s">
        <v>183</v>
      </c>
      <c r="C84" s="36" t="s">
        <v>184</v>
      </c>
      <c r="D84" s="61" t="s">
        <v>241</v>
      </c>
      <c r="E84" s="36" t="s">
        <v>185</v>
      </c>
      <c r="F84" s="37">
        <v>0</v>
      </c>
      <c r="G84" s="37">
        <v>0</v>
      </c>
      <c r="H84" s="37">
        <f t="shared" si="5"/>
        <v>0</v>
      </c>
      <c r="I84" s="38" t="e">
        <f t="shared" si="4"/>
        <v>#DIV/0!</v>
      </c>
      <c r="J84" s="36" t="s">
        <v>500</v>
      </c>
      <c r="K84" s="36"/>
      <c r="L84" s="36" t="s">
        <v>501</v>
      </c>
      <c r="M84" s="36" t="s">
        <v>502</v>
      </c>
      <c r="N84" s="36" t="s">
        <v>503</v>
      </c>
      <c r="O84" s="36" t="s">
        <v>504</v>
      </c>
      <c r="P84" s="36" t="s">
        <v>504</v>
      </c>
      <c r="Q84" s="36" t="s">
        <v>505</v>
      </c>
    </row>
    <row r="85" spans="2:17" ht="33.75" x14ac:dyDescent="0.2">
      <c r="B85" s="39" t="s">
        <v>186</v>
      </c>
      <c r="C85" s="36" t="s">
        <v>187</v>
      </c>
      <c r="D85" s="61" t="s">
        <v>241</v>
      </c>
      <c r="E85" s="36" t="s">
        <v>188</v>
      </c>
      <c r="F85" s="37">
        <v>0</v>
      </c>
      <c r="G85" s="37">
        <v>0</v>
      </c>
      <c r="H85" s="37">
        <f t="shared" si="5"/>
        <v>0</v>
      </c>
      <c r="I85" s="38" t="e">
        <f t="shared" si="4"/>
        <v>#DIV/0!</v>
      </c>
      <c r="J85" s="36" t="s">
        <v>264</v>
      </c>
      <c r="K85" s="36"/>
      <c r="L85" s="36" t="s">
        <v>506</v>
      </c>
      <c r="M85" s="36" t="s">
        <v>507</v>
      </c>
      <c r="N85" s="36" t="s">
        <v>507</v>
      </c>
      <c r="O85" s="36" t="s">
        <v>508</v>
      </c>
      <c r="P85" s="36" t="s">
        <v>509</v>
      </c>
      <c r="Q85" s="36" t="s">
        <v>510</v>
      </c>
    </row>
    <row r="86" spans="2:17" ht="78.75" customHeight="1" x14ac:dyDescent="0.2">
      <c r="B86" s="39" t="s">
        <v>189</v>
      </c>
      <c r="C86" s="36" t="s">
        <v>190</v>
      </c>
      <c r="D86" s="61" t="s">
        <v>241</v>
      </c>
      <c r="E86" s="36" t="s">
        <v>191</v>
      </c>
      <c r="F86" s="37">
        <v>0</v>
      </c>
      <c r="G86" s="37">
        <v>0</v>
      </c>
      <c r="H86" s="37">
        <f t="shared" si="5"/>
        <v>0</v>
      </c>
      <c r="I86" s="38" t="e">
        <f t="shared" si="4"/>
        <v>#DIV/0!</v>
      </c>
      <c r="J86" s="36" t="s">
        <v>511</v>
      </c>
      <c r="K86" s="36"/>
      <c r="L86" s="36" t="s">
        <v>512</v>
      </c>
      <c r="M86" s="36" t="s">
        <v>513</v>
      </c>
      <c r="N86" s="36" t="s">
        <v>514</v>
      </c>
      <c r="O86" s="36" t="s">
        <v>515</v>
      </c>
      <c r="P86" s="36" t="s">
        <v>275</v>
      </c>
      <c r="Q86" s="36" t="s">
        <v>516</v>
      </c>
    </row>
    <row r="87" spans="2:17" ht="57" customHeight="1" x14ac:dyDescent="0.2">
      <c r="B87" s="39" t="s">
        <v>517</v>
      </c>
      <c r="C87" s="36" t="s">
        <v>192</v>
      </c>
      <c r="D87" s="61" t="s">
        <v>241</v>
      </c>
      <c r="E87" s="36" t="s">
        <v>193</v>
      </c>
      <c r="F87" s="37">
        <v>0</v>
      </c>
      <c r="G87" s="37">
        <v>0</v>
      </c>
      <c r="H87" s="37">
        <f t="shared" si="5"/>
        <v>0</v>
      </c>
      <c r="I87" s="38" t="e">
        <f t="shared" si="4"/>
        <v>#DIV/0!</v>
      </c>
      <c r="J87" s="36" t="s">
        <v>518</v>
      </c>
      <c r="K87" s="36"/>
      <c r="L87" s="36" t="s">
        <v>519</v>
      </c>
      <c r="M87" s="36" t="s">
        <v>520</v>
      </c>
      <c r="N87" s="36" t="s">
        <v>521</v>
      </c>
      <c r="O87" s="36" t="s">
        <v>522</v>
      </c>
      <c r="P87" s="36" t="s">
        <v>275</v>
      </c>
      <c r="Q87" s="36" t="s">
        <v>523</v>
      </c>
    </row>
    <row r="89" spans="2:17" x14ac:dyDescent="0.2">
      <c r="C89" s="51" t="s">
        <v>194</v>
      </c>
      <c r="D89" s="51"/>
    </row>
    <row r="90" spans="2:17" ht="25.5" x14ac:dyDescent="0.2">
      <c r="C90" s="51" t="s">
        <v>222</v>
      </c>
      <c r="D90" s="51"/>
      <c r="F90" s="27"/>
      <c r="G90" s="27"/>
      <c r="H90" s="27"/>
      <c r="I90" s="28"/>
    </row>
    <row r="91" spans="2:17" x14ac:dyDescent="0.2">
      <c r="F91" s="29"/>
      <c r="G91" s="29"/>
      <c r="H91" s="29"/>
      <c r="I91" s="30"/>
    </row>
    <row r="93" spans="2:17" x14ac:dyDescent="0.2">
      <c r="F93" s="29"/>
      <c r="G93" s="29"/>
      <c r="H93" s="29"/>
    </row>
    <row r="95" spans="2:17" x14ac:dyDescent="0.2">
      <c r="F95" s="29"/>
      <c r="G95" s="29"/>
      <c r="H95" s="29"/>
      <c r="I95" s="30"/>
    </row>
    <row r="97" spans="6:9" x14ac:dyDescent="0.2">
      <c r="I97" s="31"/>
    </row>
    <row r="98" spans="6:9" x14ac:dyDescent="0.2">
      <c r="F98" s="27"/>
      <c r="G98" s="27"/>
      <c r="H98" s="27"/>
      <c r="I98" s="28"/>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83"/>
  <sheetViews>
    <sheetView showGridLines="0" tabSelected="1" zoomScaleNormal="100" workbookViewId="0">
      <pane xSplit="3" ySplit="8" topLeftCell="D9" activePane="bottomRight" state="frozen"/>
      <selection pane="topRight" activeCell="E1" sqref="E1"/>
      <selection pane="bottomLeft" activeCell="A8" sqref="A8"/>
      <selection pane="bottomRight" activeCell="I72" sqref="I72"/>
    </sheetView>
  </sheetViews>
  <sheetFormatPr baseColWidth="10" defaultColWidth="11.42578125" defaultRowHeight="12.75" outlineLevelRow="1" x14ac:dyDescent="0.2"/>
  <cols>
    <col min="1" max="1" width="3.28515625" style="3" customWidth="1"/>
    <col min="2" max="2" width="8.85546875" style="7" customWidth="1"/>
    <col min="3" max="3" width="37.5703125" style="8" customWidth="1"/>
    <col min="4" max="4" width="52.42578125" style="8" customWidth="1"/>
    <col min="5" max="6" width="19.140625" style="8" customWidth="1"/>
    <col min="7" max="7" width="17.140625" style="8" bestFit="1" customWidth="1"/>
    <col min="8" max="8" width="16.140625" style="3" customWidth="1"/>
    <col min="9" max="9" width="37.7109375" style="3" customWidth="1"/>
    <col min="10" max="10" width="44.5703125" style="3" customWidth="1"/>
    <col min="11" max="16384" width="11.42578125" style="3"/>
  </cols>
  <sheetData>
    <row r="3" spans="2:10" s="2" customFormat="1" ht="15" x14ac:dyDescent="0.2">
      <c r="B3" s="1"/>
    </row>
    <row r="4" spans="2:10" s="2" customFormat="1" ht="18" x14ac:dyDescent="0.2">
      <c r="B4" s="92" t="s">
        <v>543</v>
      </c>
      <c r="C4" s="92"/>
      <c r="D4" s="92"/>
      <c r="E4" s="92"/>
      <c r="F4" s="92"/>
      <c r="G4" s="92"/>
      <c r="H4" s="92"/>
      <c r="I4" s="92"/>
      <c r="J4" s="92"/>
    </row>
    <row r="5" spans="2:10" ht="15" x14ac:dyDescent="0.2">
      <c r="B5" s="93" t="s">
        <v>542</v>
      </c>
      <c r="C5" s="93"/>
      <c r="D5" s="93"/>
      <c r="E5" s="93"/>
      <c r="F5" s="93"/>
      <c r="G5" s="93"/>
      <c r="H5" s="93"/>
      <c r="I5" s="93"/>
      <c r="J5" s="93"/>
    </row>
    <row r="6" spans="2:10" ht="18.75" thickBot="1" x14ac:dyDescent="0.25">
      <c r="B6" s="4"/>
      <c r="C6" s="5"/>
      <c r="D6" s="5"/>
      <c r="E6" s="6"/>
      <c r="F6" s="6"/>
      <c r="G6" s="6"/>
    </row>
    <row r="7" spans="2:10" ht="24" thickTop="1" thickBot="1" x14ac:dyDescent="0.25">
      <c r="B7" s="72" t="s">
        <v>0</v>
      </c>
      <c r="C7" s="72" t="s">
        <v>1</v>
      </c>
      <c r="D7" s="72" t="s">
        <v>2</v>
      </c>
      <c r="E7" s="73" t="s">
        <v>544</v>
      </c>
      <c r="F7" s="73" t="s">
        <v>524</v>
      </c>
      <c r="G7" s="73" t="s">
        <v>5</v>
      </c>
      <c r="H7" s="73" t="s">
        <v>6</v>
      </c>
      <c r="I7" s="73" t="s">
        <v>220</v>
      </c>
      <c r="J7" s="73" t="s">
        <v>221</v>
      </c>
    </row>
    <row r="8" spans="2:10" ht="14.25" thickTop="1" thickBot="1" x14ac:dyDescent="0.25">
      <c r="B8" s="74" t="s">
        <v>7</v>
      </c>
      <c r="C8" s="75" t="s">
        <v>8</v>
      </c>
      <c r="D8" s="76"/>
      <c r="E8" s="85">
        <f>SUM(E9:E26)</f>
        <v>8398998798.3200006</v>
      </c>
      <c r="F8" s="85">
        <f>SUM(F9:F26)</f>
        <v>8386983398.000001</v>
      </c>
      <c r="G8" s="86">
        <f>+G9</f>
        <v>101349167.88999987</v>
      </c>
      <c r="H8" s="77">
        <f>+H9</f>
        <v>2.7240677653166845E-2</v>
      </c>
      <c r="I8" s="71"/>
      <c r="J8" s="71"/>
    </row>
    <row r="9" spans="2:10" s="13" customFormat="1" ht="57.75" outlineLevel="1" thickTop="1" thickBot="1" x14ac:dyDescent="0.25">
      <c r="B9" s="78" t="s">
        <v>9</v>
      </c>
      <c r="C9" s="79" t="s">
        <v>10</v>
      </c>
      <c r="D9" s="80" t="s">
        <v>11</v>
      </c>
      <c r="E9" s="87">
        <v>3821857489.3199997</v>
      </c>
      <c r="F9" s="87">
        <v>3720508321.4299998</v>
      </c>
      <c r="G9" s="87">
        <f>+E9-F9</f>
        <v>101349167.88999987</v>
      </c>
      <c r="H9" s="81">
        <f>+E9/F9-1</f>
        <v>2.7240677653166845E-2</v>
      </c>
      <c r="I9" s="96"/>
      <c r="J9" s="96"/>
    </row>
    <row r="10" spans="2:10" s="13" customFormat="1" ht="46.5" outlineLevel="1" thickTop="1" thickBot="1" x14ac:dyDescent="0.25">
      <c r="B10" s="78" t="s">
        <v>199</v>
      </c>
      <c r="C10" s="79" t="s">
        <v>200</v>
      </c>
      <c r="D10" s="80" t="s">
        <v>201</v>
      </c>
      <c r="E10" s="87">
        <v>559183952.03999996</v>
      </c>
      <c r="F10" s="87">
        <v>542897040</v>
      </c>
      <c r="G10" s="87">
        <f>+E10-F10</f>
        <v>16286912.039999962</v>
      </c>
      <c r="H10" s="81">
        <f>+E10/F10-1</f>
        <v>3.0000001547254573E-2</v>
      </c>
      <c r="I10" s="96"/>
      <c r="J10" s="96"/>
    </row>
    <row r="11" spans="2:10" s="13" customFormat="1" ht="46.5" outlineLevel="1" thickTop="1" thickBot="1" x14ac:dyDescent="0.25">
      <c r="B11" s="78" t="s">
        <v>12</v>
      </c>
      <c r="C11" s="79" t="s">
        <v>13</v>
      </c>
      <c r="D11" s="80" t="s">
        <v>14</v>
      </c>
      <c r="E11" s="87">
        <v>2000000</v>
      </c>
      <c r="F11" s="87">
        <v>4688598.6900000004</v>
      </c>
      <c r="G11" s="87">
        <f t="shared" ref="G11:G28" si="0">+E11-F11</f>
        <v>-2688598.6900000004</v>
      </c>
      <c r="H11" s="81">
        <f t="shared" ref="H11:H66" si="1">+E11/F11-1</f>
        <v>-0.57343331510421935</v>
      </c>
      <c r="I11" s="96"/>
      <c r="J11" s="96"/>
    </row>
    <row r="12" spans="2:10" s="13" customFormat="1" ht="46.5" outlineLevel="1" thickTop="1" thickBot="1" x14ac:dyDescent="0.25">
      <c r="B12" s="78" t="s">
        <v>15</v>
      </c>
      <c r="C12" s="79" t="s">
        <v>16</v>
      </c>
      <c r="D12" s="80" t="s">
        <v>17</v>
      </c>
      <c r="E12" s="87">
        <v>15000000</v>
      </c>
      <c r="F12" s="87">
        <v>15000000</v>
      </c>
      <c r="G12" s="87">
        <f t="shared" si="0"/>
        <v>0</v>
      </c>
      <c r="H12" s="81">
        <f t="shared" si="1"/>
        <v>0</v>
      </c>
      <c r="I12" s="96"/>
      <c r="J12" s="96"/>
    </row>
    <row r="13" spans="2:10" s="13" customFormat="1" ht="46.5" outlineLevel="1" thickTop="1" thickBot="1" x14ac:dyDescent="0.25">
      <c r="B13" s="78" t="s">
        <v>18</v>
      </c>
      <c r="C13" s="79" t="s">
        <v>19</v>
      </c>
      <c r="D13" s="80" t="s">
        <v>525</v>
      </c>
      <c r="E13" s="87">
        <v>1188127963.2</v>
      </c>
      <c r="F13" s="87">
        <v>1260665603.76</v>
      </c>
      <c r="G13" s="87">
        <f t="shared" si="0"/>
        <v>-72537640.559999943</v>
      </c>
      <c r="H13" s="81">
        <f t="shared" si="1"/>
        <v>-5.7539160538411349E-2</v>
      </c>
      <c r="I13" s="96"/>
      <c r="J13" s="96"/>
    </row>
    <row r="14" spans="2:10" s="13" customFormat="1" ht="35.25" outlineLevel="1" thickTop="1" thickBot="1" x14ac:dyDescent="0.25">
      <c r="B14" s="78" t="s">
        <v>21</v>
      </c>
      <c r="C14" s="79" t="s">
        <v>22</v>
      </c>
      <c r="D14" s="80" t="s">
        <v>526</v>
      </c>
      <c r="E14" s="87">
        <v>23000000.039999999</v>
      </c>
      <c r="F14" s="87">
        <v>57004884</v>
      </c>
      <c r="G14" s="87">
        <f t="shared" si="0"/>
        <v>-34004883.960000001</v>
      </c>
      <c r="H14" s="81">
        <f t="shared" si="1"/>
        <v>-0.59652579873682399</v>
      </c>
      <c r="I14" s="96"/>
      <c r="J14" s="96"/>
    </row>
    <row r="15" spans="2:10" s="13" customFormat="1" ht="35.25" outlineLevel="1" thickTop="1" thickBot="1" x14ac:dyDescent="0.25">
      <c r="B15" s="78" t="s">
        <v>24</v>
      </c>
      <c r="C15" s="79" t="s">
        <v>25</v>
      </c>
      <c r="D15" s="80" t="s">
        <v>527</v>
      </c>
      <c r="E15" s="87">
        <v>499306946.75999987</v>
      </c>
      <c r="F15" s="87">
        <v>499879728.12</v>
      </c>
      <c r="G15" s="87">
        <f t="shared" si="0"/>
        <v>-572781.36000013351</v>
      </c>
      <c r="H15" s="81">
        <f t="shared" si="1"/>
        <v>-1.1458383442639608E-3</v>
      </c>
      <c r="I15" s="96"/>
      <c r="J15" s="96"/>
    </row>
    <row r="16" spans="2:10" s="13" customFormat="1" ht="57.75" outlineLevel="1" thickTop="1" thickBot="1" x14ac:dyDescent="0.25">
      <c r="B16" s="78" t="s">
        <v>27</v>
      </c>
      <c r="C16" s="79" t="s">
        <v>28</v>
      </c>
      <c r="D16" s="80" t="s">
        <v>528</v>
      </c>
      <c r="E16" s="87">
        <v>181322231.64000002</v>
      </c>
      <c r="F16" s="87">
        <v>194595493.08000001</v>
      </c>
      <c r="G16" s="87">
        <f t="shared" si="0"/>
        <v>-13273261.439999998</v>
      </c>
      <c r="H16" s="81">
        <f t="shared" si="1"/>
        <v>-6.8209500795289424E-2</v>
      </c>
      <c r="I16" s="96"/>
      <c r="J16" s="96"/>
    </row>
    <row r="17" spans="2:10" s="13" customFormat="1" ht="46.5" outlineLevel="1" thickTop="1" thickBot="1" x14ac:dyDescent="0.25">
      <c r="B17" s="78" t="s">
        <v>30</v>
      </c>
      <c r="C17" s="79" t="s">
        <v>31</v>
      </c>
      <c r="D17" s="80" t="s">
        <v>529</v>
      </c>
      <c r="E17" s="87">
        <v>202402442.88000003</v>
      </c>
      <c r="F17" s="87">
        <v>198198826.68000001</v>
      </c>
      <c r="G17" s="87">
        <f t="shared" si="0"/>
        <v>4203616.2000000179</v>
      </c>
      <c r="H17" s="81">
        <f t="shared" si="1"/>
        <v>2.1209087210122268E-2</v>
      </c>
      <c r="I17" s="96"/>
      <c r="J17" s="96"/>
    </row>
    <row r="18" spans="2:10" s="13" customFormat="1" ht="91.5" outlineLevel="1" thickTop="1" thickBot="1" x14ac:dyDescent="0.25">
      <c r="B18" s="78" t="s">
        <v>33</v>
      </c>
      <c r="C18" s="79" t="s">
        <v>34</v>
      </c>
      <c r="D18" s="80" t="s">
        <v>35</v>
      </c>
      <c r="E18" s="87">
        <v>554532878.76000011</v>
      </c>
      <c r="F18" s="87">
        <v>552866697.60000002</v>
      </c>
      <c r="G18" s="87">
        <f t="shared" si="0"/>
        <v>1666181.1600000858</v>
      </c>
      <c r="H18" s="81">
        <f t="shared" si="1"/>
        <v>3.0137122876690015E-3</v>
      </c>
      <c r="I18" s="96"/>
      <c r="J18" s="96"/>
    </row>
    <row r="19" spans="2:10" s="13" customFormat="1" ht="46.5" outlineLevel="1" thickTop="1" thickBot="1" x14ac:dyDescent="0.25">
      <c r="B19" s="78" t="s">
        <v>36</v>
      </c>
      <c r="C19" s="79" t="s">
        <v>37</v>
      </c>
      <c r="D19" s="80" t="s">
        <v>530</v>
      </c>
      <c r="E19" s="87">
        <v>30030445.679999996</v>
      </c>
      <c r="F19" s="87">
        <v>29992809</v>
      </c>
      <c r="G19" s="87">
        <f t="shared" si="0"/>
        <v>37636.679999995977</v>
      </c>
      <c r="H19" s="81">
        <f t="shared" si="1"/>
        <v>1.2548567891721429E-3</v>
      </c>
      <c r="I19" s="96"/>
      <c r="J19" s="96"/>
    </row>
    <row r="20" spans="2:10" s="13" customFormat="1" ht="35.25" outlineLevel="1" thickTop="1" thickBot="1" x14ac:dyDescent="0.25">
      <c r="B20" s="78" t="s">
        <v>39</v>
      </c>
      <c r="C20" s="79" t="s">
        <v>40</v>
      </c>
      <c r="D20" s="80" t="s">
        <v>531</v>
      </c>
      <c r="E20" s="87">
        <v>89791298.88000001</v>
      </c>
      <c r="F20" s="87">
        <v>89978402.400000006</v>
      </c>
      <c r="G20" s="87">
        <f t="shared" si="0"/>
        <v>-187103.51999999583</v>
      </c>
      <c r="H20" s="81">
        <f t="shared" si="1"/>
        <v>-2.0794270070302323E-3</v>
      </c>
      <c r="I20" s="96"/>
      <c r="J20" s="96"/>
    </row>
    <row r="21" spans="2:10" s="13" customFormat="1" ht="35.25" outlineLevel="1" thickTop="1" thickBot="1" x14ac:dyDescent="0.25">
      <c r="B21" s="78" t="s">
        <v>42</v>
      </c>
      <c r="C21" s="79" t="s">
        <v>43</v>
      </c>
      <c r="D21" s="80" t="s">
        <v>532</v>
      </c>
      <c r="E21" s="87">
        <v>299498268.83999991</v>
      </c>
      <c r="F21" s="87">
        <v>298727951.51999998</v>
      </c>
      <c r="G21" s="87">
        <f t="shared" si="0"/>
        <v>770317.31999993324</v>
      </c>
      <c r="H21" s="81">
        <f t="shared" si="1"/>
        <v>2.5786583280218434E-3</v>
      </c>
      <c r="I21" s="96"/>
      <c r="J21" s="96"/>
    </row>
    <row r="22" spans="2:10" s="13" customFormat="1" ht="57.75" outlineLevel="1" thickTop="1" thickBot="1" x14ac:dyDescent="0.25">
      <c r="B22" s="78" t="s">
        <v>45</v>
      </c>
      <c r="C22" s="79" t="s">
        <v>46</v>
      </c>
      <c r="D22" s="80" t="s">
        <v>533</v>
      </c>
      <c r="E22" s="87">
        <v>29880445.679999996</v>
      </c>
      <c r="F22" s="87">
        <v>29992809</v>
      </c>
      <c r="G22" s="87">
        <f t="shared" si="0"/>
        <v>-112363.32000000402</v>
      </c>
      <c r="H22" s="81">
        <f t="shared" si="1"/>
        <v>-3.7463419981771384E-3</v>
      </c>
      <c r="I22" s="96"/>
      <c r="J22" s="96"/>
    </row>
    <row r="23" spans="2:10" s="13" customFormat="1" ht="46.5" outlineLevel="1" thickTop="1" thickBot="1" x14ac:dyDescent="0.25">
      <c r="B23" s="78" t="s">
        <v>48</v>
      </c>
      <c r="C23" s="79" t="s">
        <v>49</v>
      </c>
      <c r="D23" s="80" t="s">
        <v>534</v>
      </c>
      <c r="E23" s="87">
        <v>318620316.24000001</v>
      </c>
      <c r="F23" s="87">
        <v>313924359.72000003</v>
      </c>
      <c r="G23" s="87">
        <f t="shared" si="0"/>
        <v>4695956.5199999809</v>
      </c>
      <c r="H23" s="81">
        <f t="shared" si="1"/>
        <v>1.495887902483406E-2</v>
      </c>
      <c r="I23" s="96"/>
      <c r="J23" s="96"/>
    </row>
    <row r="24" spans="2:10" s="13" customFormat="1" ht="69" outlineLevel="1" thickTop="1" thickBot="1" x14ac:dyDescent="0.25">
      <c r="B24" s="78" t="s">
        <v>51</v>
      </c>
      <c r="C24" s="79" t="s">
        <v>52</v>
      </c>
      <c r="D24" s="80" t="s">
        <v>535</v>
      </c>
      <c r="E24" s="87">
        <v>175352453.28000003</v>
      </c>
      <c r="F24" s="87">
        <v>168660268.91999999</v>
      </c>
      <c r="G24" s="87">
        <f t="shared" si="0"/>
        <v>6692184.3600000441</v>
      </c>
      <c r="H24" s="81">
        <f t="shared" si="1"/>
        <v>3.9678487428324472E-2</v>
      </c>
      <c r="I24" s="96"/>
      <c r="J24" s="96"/>
    </row>
    <row r="25" spans="2:10" s="13" customFormat="1" ht="69" outlineLevel="1" thickTop="1" thickBot="1" x14ac:dyDescent="0.25">
      <c r="B25" s="78" t="s">
        <v>54</v>
      </c>
      <c r="C25" s="79" t="s">
        <v>55</v>
      </c>
      <c r="D25" s="80" t="s">
        <v>536</v>
      </c>
      <c r="E25" s="87">
        <v>89276307.840000004</v>
      </c>
      <c r="F25" s="87">
        <v>90478406.640000001</v>
      </c>
      <c r="G25" s="87">
        <f t="shared" si="0"/>
        <v>-1202098.799999997</v>
      </c>
      <c r="H25" s="81">
        <f t="shared" si="1"/>
        <v>-1.328602972400883E-2</v>
      </c>
      <c r="I25" s="96"/>
      <c r="J25" s="96"/>
    </row>
    <row r="26" spans="2:10" s="13" customFormat="1" ht="46.5" outlineLevel="1" thickTop="1" thickBot="1" x14ac:dyDescent="0.25">
      <c r="B26" s="78" t="s">
        <v>57</v>
      </c>
      <c r="C26" s="79" t="s">
        <v>58</v>
      </c>
      <c r="D26" s="80" t="s">
        <v>537</v>
      </c>
      <c r="E26" s="87">
        <v>319815357.24000007</v>
      </c>
      <c r="F26" s="87">
        <v>318923197.44</v>
      </c>
      <c r="G26" s="87">
        <f t="shared" si="0"/>
        <v>892159.80000007153</v>
      </c>
      <c r="H26" s="81">
        <f t="shared" si="1"/>
        <v>2.7974126910850217E-3</v>
      </c>
      <c r="I26" s="96"/>
      <c r="J26" s="96"/>
    </row>
    <row r="27" spans="2:10" s="13" customFormat="1" ht="14.25" thickTop="1" thickBot="1" x14ac:dyDescent="0.25">
      <c r="B27" s="74">
        <v>1</v>
      </c>
      <c r="C27" s="82" t="s">
        <v>60</v>
      </c>
      <c r="D27" s="83"/>
      <c r="E27" s="86">
        <f>SUM(E28:E53)</f>
        <v>4995890555.9651728</v>
      </c>
      <c r="F27" s="86">
        <f>SUM(F28:F53)</f>
        <v>4666704095.5203199</v>
      </c>
      <c r="G27" s="86">
        <f>SUM(G30:G52)</f>
        <v>329786460.44485408</v>
      </c>
      <c r="H27" s="84">
        <f t="shared" si="1"/>
        <v>7.0539390050645467E-2</v>
      </c>
      <c r="I27" s="97"/>
      <c r="J27" s="97"/>
    </row>
    <row r="28" spans="2:10" s="13" customFormat="1" ht="46.5" outlineLevel="1" thickTop="1" thickBot="1" x14ac:dyDescent="0.25">
      <c r="B28" s="78" t="s">
        <v>197</v>
      </c>
      <c r="C28" s="79" t="s">
        <v>198</v>
      </c>
      <c r="D28" s="80" t="s">
        <v>202</v>
      </c>
      <c r="E28" s="87">
        <v>0</v>
      </c>
      <c r="F28" s="87">
        <v>600000</v>
      </c>
      <c r="G28" s="87">
        <f t="shared" si="0"/>
        <v>-600000</v>
      </c>
      <c r="H28" s="81">
        <f t="shared" si="1"/>
        <v>-1</v>
      </c>
      <c r="I28" s="96"/>
      <c r="J28" s="96"/>
    </row>
    <row r="29" spans="2:10" s="13" customFormat="1" ht="35.25" outlineLevel="1" thickTop="1" thickBot="1" x14ac:dyDescent="0.25">
      <c r="B29" s="78" t="s">
        <v>64</v>
      </c>
      <c r="C29" s="79" t="s">
        <v>65</v>
      </c>
      <c r="D29" s="80" t="s">
        <v>66</v>
      </c>
      <c r="E29" s="87">
        <v>300000</v>
      </c>
      <c r="F29" s="87">
        <v>300000</v>
      </c>
      <c r="G29" s="87">
        <f t="shared" ref="G29:G53" si="2">+E29-F29</f>
        <v>0</v>
      </c>
      <c r="H29" s="81">
        <f t="shared" si="1"/>
        <v>0</v>
      </c>
      <c r="I29" s="96"/>
      <c r="J29" s="96"/>
    </row>
    <row r="30" spans="2:10" s="13" customFormat="1" ht="35.25" outlineLevel="1" thickTop="1" thickBot="1" x14ac:dyDescent="0.25">
      <c r="B30" s="78" t="s">
        <v>67</v>
      </c>
      <c r="C30" s="79" t="s">
        <v>68</v>
      </c>
      <c r="D30" s="80" t="s">
        <v>69</v>
      </c>
      <c r="E30" s="87">
        <v>1452000</v>
      </c>
      <c r="F30" s="87">
        <v>1884000</v>
      </c>
      <c r="G30" s="87">
        <f t="shared" si="2"/>
        <v>-432000</v>
      </c>
      <c r="H30" s="81">
        <f t="shared" si="1"/>
        <v>-0.22929936305732479</v>
      </c>
      <c r="I30" s="96"/>
      <c r="J30" s="96"/>
    </row>
    <row r="31" spans="2:10" s="13" customFormat="1" ht="46.5" outlineLevel="1" thickTop="1" thickBot="1" x14ac:dyDescent="0.25">
      <c r="B31" s="78" t="s">
        <v>203</v>
      </c>
      <c r="C31" s="79" t="s">
        <v>204</v>
      </c>
      <c r="D31" s="80" t="s">
        <v>205</v>
      </c>
      <c r="E31" s="87">
        <v>50000</v>
      </c>
      <c r="F31" s="87">
        <v>50000</v>
      </c>
      <c r="G31" s="87">
        <f t="shared" si="2"/>
        <v>0</v>
      </c>
      <c r="H31" s="81">
        <f t="shared" si="1"/>
        <v>0</v>
      </c>
      <c r="I31" s="96"/>
      <c r="J31" s="96"/>
    </row>
    <row r="32" spans="2:10" s="13" customFormat="1" ht="91.5" outlineLevel="1" thickTop="1" thickBot="1" x14ac:dyDescent="0.25">
      <c r="B32" s="78" t="s">
        <v>70</v>
      </c>
      <c r="C32" s="79" t="s">
        <v>71</v>
      </c>
      <c r="D32" s="80" t="s">
        <v>72</v>
      </c>
      <c r="E32" s="87">
        <v>36240000</v>
      </c>
      <c r="F32" s="87">
        <v>36240000</v>
      </c>
      <c r="G32" s="87">
        <f t="shared" si="2"/>
        <v>0</v>
      </c>
      <c r="H32" s="81">
        <f t="shared" si="1"/>
        <v>0</v>
      </c>
      <c r="I32" s="96"/>
      <c r="J32" s="96"/>
    </row>
    <row r="33" spans="2:10" s="13" customFormat="1" ht="46.5" outlineLevel="1" thickTop="1" thickBot="1" x14ac:dyDescent="0.25">
      <c r="B33" s="78" t="s">
        <v>209</v>
      </c>
      <c r="C33" s="79" t="s">
        <v>210</v>
      </c>
      <c r="D33" s="80" t="s">
        <v>211</v>
      </c>
      <c r="E33" s="87">
        <v>600000</v>
      </c>
      <c r="F33" s="87">
        <v>400000</v>
      </c>
      <c r="G33" s="87">
        <f t="shared" si="2"/>
        <v>200000</v>
      </c>
      <c r="H33" s="81">
        <f t="shared" si="1"/>
        <v>0.5</v>
      </c>
      <c r="I33" s="96"/>
      <c r="J33" s="96"/>
    </row>
    <row r="34" spans="2:10" s="13" customFormat="1" ht="35.25" outlineLevel="1" thickTop="1" thickBot="1" x14ac:dyDescent="0.25">
      <c r="B34" s="78" t="s">
        <v>206</v>
      </c>
      <c r="C34" s="79" t="s">
        <v>207</v>
      </c>
      <c r="D34" s="80" t="s">
        <v>208</v>
      </c>
      <c r="E34" s="87">
        <v>300000</v>
      </c>
      <c r="F34" s="87">
        <v>300000</v>
      </c>
      <c r="G34" s="87">
        <f t="shared" si="2"/>
        <v>0</v>
      </c>
      <c r="H34" s="81">
        <f t="shared" si="1"/>
        <v>0</v>
      </c>
      <c r="I34" s="96"/>
      <c r="J34" s="96"/>
    </row>
    <row r="35" spans="2:10" s="13" customFormat="1" ht="35.25" outlineLevel="1" thickTop="1" thickBot="1" x14ac:dyDescent="0.25">
      <c r="B35" s="78" t="s">
        <v>73</v>
      </c>
      <c r="C35" s="79" t="s">
        <v>74</v>
      </c>
      <c r="D35" s="80" t="s">
        <v>75</v>
      </c>
      <c r="E35" s="87">
        <v>2229997.5</v>
      </c>
      <c r="F35" s="87">
        <v>23932341</v>
      </c>
      <c r="G35" s="87">
        <f t="shared" si="2"/>
        <v>-21702343.5</v>
      </c>
      <c r="H35" s="81">
        <f t="shared" si="1"/>
        <v>-0.90682075355687097</v>
      </c>
      <c r="I35" s="96"/>
      <c r="J35" s="96"/>
    </row>
    <row r="36" spans="2:10" s="13" customFormat="1" ht="24" outlineLevel="1" thickTop="1" thickBot="1" x14ac:dyDescent="0.25">
      <c r="B36" s="78" t="s">
        <v>212</v>
      </c>
      <c r="C36" s="79" t="s">
        <v>213</v>
      </c>
      <c r="D36" s="80" t="s">
        <v>214</v>
      </c>
      <c r="E36" s="87">
        <v>20100000</v>
      </c>
      <c r="F36" s="87">
        <v>20100000</v>
      </c>
      <c r="G36" s="87">
        <f t="shared" si="2"/>
        <v>0</v>
      </c>
      <c r="H36" s="81">
        <f t="shared" si="1"/>
        <v>0</v>
      </c>
      <c r="I36" s="96"/>
      <c r="J36" s="96"/>
    </row>
    <row r="37" spans="2:10" s="13" customFormat="1" ht="181.5" outlineLevel="1" thickTop="1" thickBot="1" x14ac:dyDescent="0.25">
      <c r="B37" s="78" t="s">
        <v>76</v>
      </c>
      <c r="C37" s="79" t="s">
        <v>77</v>
      </c>
      <c r="D37" s="80" t="s">
        <v>78</v>
      </c>
      <c r="E37" s="87">
        <v>200776697.99000001</v>
      </c>
      <c r="F37" s="87">
        <v>81822499.99000001</v>
      </c>
      <c r="G37" s="87">
        <f t="shared" si="2"/>
        <v>118954198</v>
      </c>
      <c r="H37" s="81">
        <f t="shared" si="1"/>
        <v>1.4538079136489115</v>
      </c>
      <c r="I37" s="95" t="s">
        <v>560</v>
      </c>
      <c r="J37" s="95" t="s">
        <v>554</v>
      </c>
    </row>
    <row r="38" spans="2:10" s="13" customFormat="1" ht="241.5" outlineLevel="1" thickTop="1" thickBot="1" x14ac:dyDescent="0.25">
      <c r="B38" s="78" t="s">
        <v>76</v>
      </c>
      <c r="C38" s="79" t="s">
        <v>79</v>
      </c>
      <c r="D38" s="80" t="s">
        <v>550</v>
      </c>
      <c r="E38" s="87">
        <v>863851725.88305199</v>
      </c>
      <c r="F38" s="87">
        <v>783168123.32031882</v>
      </c>
      <c r="G38" s="87">
        <f t="shared" si="2"/>
        <v>80683602.562733173</v>
      </c>
      <c r="H38" s="81">
        <f t="shared" si="1"/>
        <v>0.10302207171132949</v>
      </c>
      <c r="I38" s="95" t="s">
        <v>559</v>
      </c>
      <c r="J38" s="95" t="s">
        <v>562</v>
      </c>
    </row>
    <row r="39" spans="2:10" s="13" customFormat="1" ht="35.25" outlineLevel="1" thickTop="1" thickBot="1" x14ac:dyDescent="0.25">
      <c r="B39" s="78" t="s">
        <v>81</v>
      </c>
      <c r="C39" s="79" t="s">
        <v>545</v>
      </c>
      <c r="D39" s="80" t="s">
        <v>82</v>
      </c>
      <c r="E39" s="87">
        <v>2147112010.0200002</v>
      </c>
      <c r="F39" s="87">
        <v>2093560295.4000001</v>
      </c>
      <c r="G39" s="87">
        <f t="shared" si="2"/>
        <v>53551714.620000124</v>
      </c>
      <c r="H39" s="81">
        <f t="shared" si="1"/>
        <v>2.5579255939112366E-2</v>
      </c>
      <c r="I39" s="96"/>
      <c r="J39" s="96"/>
    </row>
    <row r="40" spans="2:10" s="13" customFormat="1" ht="57.75" outlineLevel="1" thickTop="1" thickBot="1" x14ac:dyDescent="0.25">
      <c r="B40" s="78" t="s">
        <v>216</v>
      </c>
      <c r="C40" s="79" t="s">
        <v>215</v>
      </c>
      <c r="D40" s="80" t="s">
        <v>551</v>
      </c>
      <c r="E40" s="87">
        <v>80000</v>
      </c>
      <c r="F40" s="87">
        <v>80000</v>
      </c>
      <c r="G40" s="87">
        <f t="shared" si="2"/>
        <v>0</v>
      </c>
      <c r="H40" s="81">
        <f t="shared" si="1"/>
        <v>0</v>
      </c>
      <c r="I40" s="96"/>
      <c r="J40" s="96"/>
    </row>
    <row r="41" spans="2:10" s="13" customFormat="1" ht="46.5" outlineLevel="1" thickTop="1" thickBot="1" x14ac:dyDescent="0.25">
      <c r="B41" s="78" t="s">
        <v>83</v>
      </c>
      <c r="C41" s="79" t="s">
        <v>84</v>
      </c>
      <c r="D41" s="80" t="s">
        <v>85</v>
      </c>
      <c r="E41" s="87">
        <v>1463942554.6121209</v>
      </c>
      <c r="F41" s="87">
        <v>1368151411.9200001</v>
      </c>
      <c r="G41" s="87">
        <f t="shared" si="2"/>
        <v>95791142.69212079</v>
      </c>
      <c r="H41" s="81">
        <f t="shared" si="1"/>
        <v>7.00150157778896E-2</v>
      </c>
      <c r="I41" s="96"/>
      <c r="J41" s="96"/>
    </row>
    <row r="42" spans="2:10" s="13" customFormat="1" ht="102.75" outlineLevel="1" thickTop="1" thickBot="1" x14ac:dyDescent="0.25">
      <c r="B42" s="78" t="s">
        <v>86</v>
      </c>
      <c r="C42" s="79" t="s">
        <v>87</v>
      </c>
      <c r="D42" s="80" t="s">
        <v>88</v>
      </c>
      <c r="E42" s="87">
        <v>3525000</v>
      </c>
      <c r="F42" s="87">
        <v>3525000</v>
      </c>
      <c r="G42" s="87">
        <f t="shared" si="2"/>
        <v>0</v>
      </c>
      <c r="H42" s="81">
        <f t="shared" si="1"/>
        <v>0</v>
      </c>
      <c r="I42" s="96"/>
      <c r="J42" s="96"/>
    </row>
    <row r="43" spans="2:10" s="13" customFormat="1" ht="125.25" outlineLevel="1" thickTop="1" thickBot="1" x14ac:dyDescent="0.25">
      <c r="B43" s="78" t="s">
        <v>89</v>
      </c>
      <c r="C43" s="79" t="s">
        <v>90</v>
      </c>
      <c r="D43" s="80" t="s">
        <v>91</v>
      </c>
      <c r="E43" s="87">
        <v>9999999.959999999</v>
      </c>
      <c r="F43" s="87">
        <v>9999999.9600000009</v>
      </c>
      <c r="G43" s="87">
        <f t="shared" si="2"/>
        <v>0</v>
      </c>
      <c r="H43" s="81">
        <f t="shared" si="1"/>
        <v>0</v>
      </c>
      <c r="I43" s="96"/>
      <c r="J43" s="96"/>
    </row>
    <row r="44" spans="2:10" s="13" customFormat="1" ht="69" outlineLevel="1" thickTop="1" thickBot="1" x14ac:dyDescent="0.25">
      <c r="B44" s="78" t="s">
        <v>92</v>
      </c>
      <c r="C44" s="79" t="s">
        <v>93</v>
      </c>
      <c r="D44" s="80" t="s">
        <v>94</v>
      </c>
      <c r="E44" s="87">
        <v>31838733</v>
      </c>
      <c r="F44" s="87">
        <v>31838732.75</v>
      </c>
      <c r="G44" s="87">
        <f t="shared" si="2"/>
        <v>0.25</v>
      </c>
      <c r="H44" s="81">
        <f t="shared" si="1"/>
        <v>7.8520712154528383E-9</v>
      </c>
      <c r="I44" s="96"/>
      <c r="J44" s="96"/>
    </row>
    <row r="45" spans="2:10" s="13" customFormat="1" ht="114" outlineLevel="1" thickTop="1" thickBot="1" x14ac:dyDescent="0.25">
      <c r="B45" s="78" t="s">
        <v>95</v>
      </c>
      <c r="C45" s="79" t="s">
        <v>96</v>
      </c>
      <c r="D45" s="80" t="s">
        <v>97</v>
      </c>
      <c r="E45" s="87">
        <v>37437962</v>
      </c>
      <c r="F45" s="87">
        <v>37437962</v>
      </c>
      <c r="G45" s="87">
        <f t="shared" si="2"/>
        <v>0</v>
      </c>
      <c r="H45" s="81">
        <f t="shared" si="1"/>
        <v>0</v>
      </c>
      <c r="I45" s="96"/>
      <c r="J45" s="96"/>
    </row>
    <row r="46" spans="2:10" s="13" customFormat="1" ht="57.75" outlineLevel="1" thickTop="1" thickBot="1" x14ac:dyDescent="0.25">
      <c r="B46" s="78" t="s">
        <v>98</v>
      </c>
      <c r="C46" s="79" t="s">
        <v>99</v>
      </c>
      <c r="D46" s="80" t="s">
        <v>100</v>
      </c>
      <c r="E46" s="87">
        <v>13150000</v>
      </c>
      <c r="F46" s="87">
        <v>12350000</v>
      </c>
      <c r="G46" s="87">
        <f t="shared" si="2"/>
        <v>800000</v>
      </c>
      <c r="H46" s="81">
        <f t="shared" si="1"/>
        <v>6.4777327935222617E-2</v>
      </c>
      <c r="I46" s="96"/>
      <c r="J46" s="96"/>
    </row>
    <row r="47" spans="2:10" s="13" customFormat="1" ht="192.75" outlineLevel="1" thickTop="1" thickBot="1" x14ac:dyDescent="0.25">
      <c r="B47" s="78" t="s">
        <v>101</v>
      </c>
      <c r="C47" s="79" t="s">
        <v>102</v>
      </c>
      <c r="D47" s="80" t="s">
        <v>103</v>
      </c>
      <c r="E47" s="87">
        <v>153053875</v>
      </c>
      <c r="F47" s="87">
        <v>152973729.18000001</v>
      </c>
      <c r="G47" s="87">
        <f t="shared" si="2"/>
        <v>80145.819999992847</v>
      </c>
      <c r="H47" s="81">
        <f t="shared" si="1"/>
        <v>5.2391884822067247E-4</v>
      </c>
      <c r="I47" s="96"/>
      <c r="J47" s="96"/>
    </row>
    <row r="48" spans="2:10" s="13" customFormat="1" ht="69" outlineLevel="1" thickTop="1" thickBot="1" x14ac:dyDescent="0.25">
      <c r="B48" s="78" t="s">
        <v>104</v>
      </c>
      <c r="C48" s="79" t="s">
        <v>105</v>
      </c>
      <c r="D48" s="80" t="s">
        <v>106</v>
      </c>
      <c r="E48" s="87">
        <v>2100000</v>
      </c>
      <c r="F48" s="87">
        <v>300000</v>
      </c>
      <c r="G48" s="87">
        <f t="shared" si="2"/>
        <v>1800000</v>
      </c>
      <c r="H48" s="81">
        <f t="shared" si="1"/>
        <v>6</v>
      </c>
      <c r="I48" s="96"/>
      <c r="J48" s="96"/>
    </row>
    <row r="49" spans="2:10" s="13" customFormat="1" ht="35.25" outlineLevel="1" thickTop="1" thickBot="1" x14ac:dyDescent="0.25">
      <c r="B49" s="78" t="s">
        <v>110</v>
      </c>
      <c r="C49" s="79" t="s">
        <v>111</v>
      </c>
      <c r="D49" s="80" t="s">
        <v>112</v>
      </c>
      <c r="E49" s="87">
        <v>6340000</v>
      </c>
      <c r="F49" s="87">
        <v>6340000</v>
      </c>
      <c r="G49" s="87">
        <f t="shared" si="2"/>
        <v>0</v>
      </c>
      <c r="H49" s="81">
        <f t="shared" si="1"/>
        <v>0</v>
      </c>
      <c r="I49" s="96"/>
      <c r="J49" s="96"/>
    </row>
    <row r="50" spans="2:10" s="13" customFormat="1" ht="57.75" outlineLevel="1" thickTop="1" thickBot="1" x14ac:dyDescent="0.25">
      <c r="B50" s="78" t="s">
        <v>113</v>
      </c>
      <c r="C50" s="79" t="s">
        <v>114</v>
      </c>
      <c r="D50" s="80" t="s">
        <v>115</v>
      </c>
      <c r="E50" s="87">
        <v>1000000</v>
      </c>
      <c r="F50" s="87">
        <v>1000000</v>
      </c>
      <c r="G50" s="87">
        <f t="shared" si="2"/>
        <v>0</v>
      </c>
      <c r="H50" s="81">
        <f t="shared" si="1"/>
        <v>0</v>
      </c>
      <c r="I50" s="96"/>
      <c r="J50" s="96"/>
    </row>
    <row r="51" spans="2:10" s="13" customFormat="1" ht="46.5" outlineLevel="1" thickTop="1" thickBot="1" x14ac:dyDescent="0.25">
      <c r="B51" s="78" t="s">
        <v>116</v>
      </c>
      <c r="C51" s="79" t="s">
        <v>117</v>
      </c>
      <c r="D51" s="80" t="s">
        <v>118</v>
      </c>
      <c r="E51" s="87">
        <v>60000</v>
      </c>
      <c r="F51" s="87">
        <v>0</v>
      </c>
      <c r="G51" s="87">
        <f t="shared" si="2"/>
        <v>60000</v>
      </c>
      <c r="H51" s="81" t="e">
        <f t="shared" si="1"/>
        <v>#DIV/0!</v>
      </c>
      <c r="I51" s="96"/>
      <c r="J51" s="96"/>
    </row>
    <row r="52" spans="2:10" s="13" customFormat="1" ht="57.75" outlineLevel="1" thickTop="1" thickBot="1" x14ac:dyDescent="0.25">
      <c r="B52" s="78" t="s">
        <v>119</v>
      </c>
      <c r="C52" s="79" t="s">
        <v>120</v>
      </c>
      <c r="D52" s="80" t="s">
        <v>121</v>
      </c>
      <c r="E52" s="87">
        <v>300000</v>
      </c>
      <c r="F52" s="87">
        <v>300000</v>
      </c>
      <c r="G52" s="87">
        <f t="shared" si="2"/>
        <v>0</v>
      </c>
      <c r="H52" s="81">
        <f t="shared" si="1"/>
        <v>0</v>
      </c>
      <c r="I52" s="96"/>
      <c r="J52" s="96"/>
    </row>
    <row r="53" spans="2:10" s="13" customFormat="1" ht="35.25" outlineLevel="1" thickTop="1" thickBot="1" x14ac:dyDescent="0.25">
      <c r="B53" s="78" t="s">
        <v>122</v>
      </c>
      <c r="C53" s="79" t="s">
        <v>123</v>
      </c>
      <c r="D53" s="80" t="s">
        <v>124</v>
      </c>
      <c r="E53" s="87">
        <v>50000</v>
      </c>
      <c r="F53" s="87">
        <v>50000</v>
      </c>
      <c r="G53" s="87">
        <f t="shared" si="2"/>
        <v>0</v>
      </c>
      <c r="H53" s="81">
        <f t="shared" si="1"/>
        <v>0</v>
      </c>
      <c r="I53" s="96"/>
      <c r="J53" s="96"/>
    </row>
    <row r="54" spans="2:10" s="13" customFormat="1" ht="14.25" thickTop="1" thickBot="1" x14ac:dyDescent="0.25">
      <c r="B54" s="74">
        <v>2</v>
      </c>
      <c r="C54" s="82" t="s">
        <v>125</v>
      </c>
      <c r="D54" s="83"/>
      <c r="E54" s="86">
        <f>SUM(E55:E64)</f>
        <v>17149000</v>
      </c>
      <c r="F54" s="86">
        <f>SUM(F55:F64)</f>
        <v>17149000</v>
      </c>
      <c r="G54" s="86">
        <f>SUM(G55:G62)</f>
        <v>69000</v>
      </c>
      <c r="H54" s="84">
        <f t="shared" si="1"/>
        <v>0</v>
      </c>
      <c r="I54" s="97"/>
      <c r="J54" s="97"/>
    </row>
    <row r="55" spans="2:10" s="13" customFormat="1" ht="57.75" outlineLevel="1" thickTop="1" thickBot="1" x14ac:dyDescent="0.25">
      <c r="B55" s="78" t="s">
        <v>126</v>
      </c>
      <c r="C55" s="79" t="s">
        <v>127</v>
      </c>
      <c r="D55" s="80" t="s">
        <v>128</v>
      </c>
      <c r="E55" s="87">
        <v>1200000</v>
      </c>
      <c r="F55" s="87">
        <v>1500000</v>
      </c>
      <c r="G55" s="87">
        <f t="shared" ref="G55:G64" si="3">+E55-F55</f>
        <v>-300000</v>
      </c>
      <c r="H55" s="81">
        <f t="shared" si="1"/>
        <v>-0.19999999999999996</v>
      </c>
      <c r="I55" s="96"/>
      <c r="J55" s="96"/>
    </row>
    <row r="56" spans="2:10" s="13" customFormat="1" ht="57.75" outlineLevel="1" thickTop="1" thickBot="1" x14ac:dyDescent="0.25">
      <c r="B56" s="78" t="s">
        <v>132</v>
      </c>
      <c r="C56" s="79" t="s">
        <v>133</v>
      </c>
      <c r="D56" s="80" t="s">
        <v>134</v>
      </c>
      <c r="E56" s="87">
        <v>6024000</v>
      </c>
      <c r="F56" s="87">
        <v>4000000</v>
      </c>
      <c r="G56" s="87">
        <f t="shared" si="3"/>
        <v>2024000</v>
      </c>
      <c r="H56" s="81">
        <f t="shared" si="1"/>
        <v>0.50600000000000001</v>
      </c>
      <c r="I56" s="95" t="s">
        <v>553</v>
      </c>
      <c r="J56" s="95" t="s">
        <v>555</v>
      </c>
    </row>
    <row r="57" spans="2:10" s="13" customFormat="1" ht="69" outlineLevel="1" thickTop="1" thickBot="1" x14ac:dyDescent="0.25">
      <c r="B57" s="78" t="s">
        <v>138</v>
      </c>
      <c r="C57" s="79" t="s">
        <v>139</v>
      </c>
      <c r="D57" s="80" t="s">
        <v>140</v>
      </c>
      <c r="E57" s="87">
        <v>100000</v>
      </c>
      <c r="F57" s="87">
        <v>100000</v>
      </c>
      <c r="G57" s="87">
        <f t="shared" si="3"/>
        <v>0</v>
      </c>
      <c r="H57" s="81">
        <f t="shared" si="1"/>
        <v>0</v>
      </c>
      <c r="I57" s="96"/>
      <c r="J57" s="96"/>
    </row>
    <row r="58" spans="2:10" s="13" customFormat="1" ht="24" outlineLevel="1" thickTop="1" thickBot="1" x14ac:dyDescent="0.25">
      <c r="B58" s="78" t="s">
        <v>144</v>
      </c>
      <c r="C58" s="79" t="s">
        <v>145</v>
      </c>
      <c r="D58" s="80" t="s">
        <v>146</v>
      </c>
      <c r="E58" s="87">
        <v>620000</v>
      </c>
      <c r="F58" s="87">
        <v>400000</v>
      </c>
      <c r="G58" s="87">
        <f t="shared" si="3"/>
        <v>220000</v>
      </c>
      <c r="H58" s="81">
        <f t="shared" si="1"/>
        <v>0.55000000000000004</v>
      </c>
      <c r="I58" s="96"/>
      <c r="J58" s="96"/>
    </row>
    <row r="59" spans="2:10" s="13" customFormat="1" ht="35.25" outlineLevel="1" thickTop="1" thickBot="1" x14ac:dyDescent="0.25">
      <c r="B59" s="78" t="s">
        <v>147</v>
      </c>
      <c r="C59" s="79" t="s">
        <v>148</v>
      </c>
      <c r="D59" s="80" t="s">
        <v>149</v>
      </c>
      <c r="E59" s="87">
        <v>310000</v>
      </c>
      <c r="F59" s="87">
        <v>100000</v>
      </c>
      <c r="G59" s="87">
        <f t="shared" si="3"/>
        <v>210000</v>
      </c>
      <c r="H59" s="81">
        <f t="shared" si="1"/>
        <v>2.1</v>
      </c>
      <c r="I59" s="96"/>
      <c r="J59" s="96"/>
    </row>
    <row r="60" spans="2:10" s="13" customFormat="1" ht="69" outlineLevel="1" thickTop="1" thickBot="1" x14ac:dyDescent="0.25">
      <c r="B60" s="78" t="s">
        <v>150</v>
      </c>
      <c r="C60" s="79" t="s">
        <v>151</v>
      </c>
      <c r="D60" s="80" t="s">
        <v>538</v>
      </c>
      <c r="E60" s="87">
        <v>700000</v>
      </c>
      <c r="F60" s="87">
        <v>1000000</v>
      </c>
      <c r="G60" s="87">
        <f t="shared" si="3"/>
        <v>-300000</v>
      </c>
      <c r="H60" s="81">
        <f t="shared" si="1"/>
        <v>-0.30000000000000004</v>
      </c>
      <c r="I60" s="96"/>
      <c r="J60" s="96"/>
    </row>
    <row r="61" spans="2:10" s="13" customFormat="1" ht="35.25" outlineLevel="1" thickTop="1" thickBot="1" x14ac:dyDescent="0.25">
      <c r="B61" s="78" t="s">
        <v>153</v>
      </c>
      <c r="C61" s="79" t="s">
        <v>154</v>
      </c>
      <c r="D61" s="80" t="s">
        <v>155</v>
      </c>
      <c r="E61" s="87">
        <v>455000</v>
      </c>
      <c r="F61" s="87">
        <v>470000</v>
      </c>
      <c r="G61" s="87">
        <f t="shared" si="3"/>
        <v>-15000</v>
      </c>
      <c r="H61" s="81">
        <f t="shared" si="1"/>
        <v>-3.1914893617021267E-2</v>
      </c>
      <c r="I61" s="96"/>
      <c r="J61" s="96"/>
    </row>
    <row r="62" spans="2:10" s="13" customFormat="1" ht="46.5" outlineLevel="1" thickTop="1" thickBot="1" x14ac:dyDescent="0.25">
      <c r="B62" s="78" t="s">
        <v>156</v>
      </c>
      <c r="C62" s="79" t="s">
        <v>157</v>
      </c>
      <c r="D62" s="80" t="s">
        <v>158</v>
      </c>
      <c r="E62" s="87">
        <v>7590000</v>
      </c>
      <c r="F62" s="87">
        <v>9360000</v>
      </c>
      <c r="G62" s="87">
        <f t="shared" si="3"/>
        <v>-1770000</v>
      </c>
      <c r="H62" s="81">
        <f t="shared" si="1"/>
        <v>-0.1891025641025641</v>
      </c>
      <c r="I62" s="96"/>
      <c r="J62" s="96"/>
    </row>
    <row r="63" spans="2:10" s="13" customFormat="1" ht="57.75" outlineLevel="1" thickTop="1" thickBot="1" x14ac:dyDescent="0.25">
      <c r="B63" s="78" t="s">
        <v>159</v>
      </c>
      <c r="C63" s="79" t="s">
        <v>160</v>
      </c>
      <c r="D63" s="80" t="s">
        <v>161</v>
      </c>
      <c r="E63" s="87">
        <v>0</v>
      </c>
      <c r="F63" s="87">
        <v>60000</v>
      </c>
      <c r="G63" s="87">
        <f t="shared" si="3"/>
        <v>-60000</v>
      </c>
      <c r="H63" s="81">
        <f t="shared" si="1"/>
        <v>-1</v>
      </c>
      <c r="I63" s="96"/>
      <c r="J63" s="96"/>
    </row>
    <row r="64" spans="2:10" s="13" customFormat="1" ht="24" outlineLevel="1" thickTop="1" thickBot="1" x14ac:dyDescent="0.25">
      <c r="B64" s="78" t="s">
        <v>165</v>
      </c>
      <c r="C64" s="79" t="s">
        <v>166</v>
      </c>
      <c r="D64" s="80" t="s">
        <v>167</v>
      </c>
      <c r="E64" s="87">
        <v>150000</v>
      </c>
      <c r="F64" s="87">
        <v>159000</v>
      </c>
      <c r="G64" s="87">
        <f t="shared" si="3"/>
        <v>-9000</v>
      </c>
      <c r="H64" s="81">
        <f t="shared" si="1"/>
        <v>-5.6603773584905648E-2</v>
      </c>
      <c r="I64" s="96"/>
      <c r="J64" s="96"/>
    </row>
    <row r="65" spans="2:10" s="13" customFormat="1" ht="14.25" thickTop="1" thickBot="1" x14ac:dyDescent="0.25">
      <c r="B65" s="74" t="s">
        <v>168</v>
      </c>
      <c r="C65" s="82" t="s">
        <v>169</v>
      </c>
      <c r="D65" s="83"/>
      <c r="E65" s="86">
        <f>SUM(E66:E66)</f>
        <v>1232748660.51</v>
      </c>
      <c r="F65" s="86">
        <f>SUM(F66)</f>
        <v>489280372.11000001</v>
      </c>
      <c r="G65" s="86">
        <f>SUM(G66:G66)</f>
        <v>743468288.39999998</v>
      </c>
      <c r="H65" s="84">
        <f t="shared" si="1"/>
        <v>1.5195138222974811</v>
      </c>
      <c r="I65" s="97"/>
      <c r="J65" s="97"/>
    </row>
    <row r="66" spans="2:10" s="13" customFormat="1" ht="409.5" outlineLevel="1" thickTop="1" thickBot="1" x14ac:dyDescent="0.25">
      <c r="B66" s="78" t="s">
        <v>173</v>
      </c>
      <c r="C66" s="79" t="s">
        <v>174</v>
      </c>
      <c r="D66" s="80" t="s">
        <v>175</v>
      </c>
      <c r="E66" s="87">
        <v>1232748660.51</v>
      </c>
      <c r="F66" s="87">
        <v>489280372.11000001</v>
      </c>
      <c r="G66" s="87">
        <f>+E66-F66</f>
        <v>743468288.39999998</v>
      </c>
      <c r="H66" s="81">
        <f t="shared" si="1"/>
        <v>1.5195138222974811</v>
      </c>
      <c r="I66" s="95" t="s">
        <v>561</v>
      </c>
      <c r="J66" s="95" t="s">
        <v>563</v>
      </c>
    </row>
    <row r="67" spans="2:10" s="13" customFormat="1" ht="14.25" thickTop="1" thickBot="1" x14ac:dyDescent="0.25">
      <c r="B67" s="74">
        <v>6</v>
      </c>
      <c r="C67" s="82" t="s">
        <v>176</v>
      </c>
      <c r="D67" s="83"/>
      <c r="E67" s="86">
        <f>SUM(E68:E74)</f>
        <v>349343500</v>
      </c>
      <c r="F67" s="86">
        <f>SUM(F68:F74)</f>
        <v>349343500</v>
      </c>
      <c r="G67" s="86">
        <f>SUM(G68:G74)</f>
        <v>0</v>
      </c>
      <c r="H67" s="84">
        <f t="shared" ref="H67:H74" si="4">+E67/F67-1</f>
        <v>0</v>
      </c>
      <c r="I67" s="97"/>
      <c r="J67" s="97"/>
    </row>
    <row r="68" spans="2:10" s="13" customFormat="1" ht="46.5" outlineLevel="1" thickTop="1" thickBot="1" x14ac:dyDescent="0.25">
      <c r="B68" s="78" t="s">
        <v>177</v>
      </c>
      <c r="C68" s="79" t="s">
        <v>178</v>
      </c>
      <c r="D68" s="80" t="s">
        <v>179</v>
      </c>
      <c r="E68" s="87">
        <v>704000</v>
      </c>
      <c r="F68" s="87">
        <v>704000</v>
      </c>
      <c r="G68" s="87">
        <f>+E68-F68</f>
        <v>0</v>
      </c>
      <c r="H68" s="81">
        <f t="shared" si="4"/>
        <v>0</v>
      </c>
      <c r="I68" s="96"/>
      <c r="J68" s="96"/>
    </row>
    <row r="69" spans="2:10" s="13" customFormat="1" ht="69" outlineLevel="1" thickTop="1" thickBot="1" x14ac:dyDescent="0.25">
      <c r="B69" s="78" t="s">
        <v>180</v>
      </c>
      <c r="C69" s="79" t="s">
        <v>181</v>
      </c>
      <c r="D69" s="80" t="s">
        <v>182</v>
      </c>
      <c r="E69" s="87">
        <v>1500000</v>
      </c>
      <c r="F69" s="87">
        <v>1500000</v>
      </c>
      <c r="G69" s="87">
        <f t="shared" ref="G69:G73" si="5">+E69-F69</f>
        <v>0</v>
      </c>
      <c r="H69" s="81">
        <f t="shared" si="4"/>
        <v>0</v>
      </c>
      <c r="I69" s="96"/>
      <c r="J69" s="96"/>
    </row>
    <row r="70" spans="2:10" s="13" customFormat="1" ht="73.5" outlineLevel="1" thickTop="1" thickBot="1" x14ac:dyDescent="0.25">
      <c r="B70" s="78" t="s">
        <v>546</v>
      </c>
      <c r="C70" s="79" t="s">
        <v>547</v>
      </c>
      <c r="D70" s="80" t="s">
        <v>549</v>
      </c>
      <c r="E70" s="87">
        <v>2784610</v>
      </c>
      <c r="F70" s="87">
        <v>0</v>
      </c>
      <c r="G70" s="87">
        <f t="shared" si="5"/>
        <v>2784610</v>
      </c>
      <c r="H70" s="81">
        <v>1</v>
      </c>
      <c r="I70" s="95" t="s">
        <v>556</v>
      </c>
      <c r="J70" s="95" t="s">
        <v>557</v>
      </c>
    </row>
    <row r="71" spans="2:10" s="13" customFormat="1" ht="46.5" outlineLevel="1" thickTop="1" thickBot="1" x14ac:dyDescent="0.25">
      <c r="B71" s="78" t="s">
        <v>183</v>
      </c>
      <c r="C71" s="79" t="s">
        <v>184</v>
      </c>
      <c r="D71" s="80" t="s">
        <v>185</v>
      </c>
      <c r="E71" s="87">
        <v>39342390</v>
      </c>
      <c r="F71" s="87">
        <v>55000000</v>
      </c>
      <c r="G71" s="87">
        <f>+E71-F71</f>
        <v>-15657610</v>
      </c>
      <c r="H71" s="81">
        <f>+E71/F71-1</f>
        <v>-0.2846838181818182</v>
      </c>
      <c r="I71" s="96"/>
      <c r="J71" s="96"/>
    </row>
    <row r="72" spans="2:10" s="13" customFormat="1" ht="35.25" outlineLevel="1" thickTop="1" thickBot="1" x14ac:dyDescent="0.25">
      <c r="B72" s="78" t="s">
        <v>186</v>
      </c>
      <c r="C72" s="79" t="s">
        <v>187</v>
      </c>
      <c r="D72" s="80" t="s">
        <v>188</v>
      </c>
      <c r="E72" s="87">
        <v>80000000</v>
      </c>
      <c r="F72" s="87">
        <v>80000000</v>
      </c>
      <c r="G72" s="87">
        <f t="shared" si="5"/>
        <v>0</v>
      </c>
      <c r="H72" s="81">
        <f t="shared" si="4"/>
        <v>0</v>
      </c>
      <c r="I72" s="96"/>
      <c r="J72" s="96"/>
    </row>
    <row r="73" spans="2:10" s="13" customFormat="1" ht="80.25" outlineLevel="1" thickTop="1" thickBot="1" x14ac:dyDescent="0.25">
      <c r="B73" s="78" t="s">
        <v>189</v>
      </c>
      <c r="C73" s="79" t="s">
        <v>190</v>
      </c>
      <c r="D73" s="80" t="s">
        <v>191</v>
      </c>
      <c r="E73" s="87">
        <v>137900000</v>
      </c>
      <c r="F73" s="87">
        <v>137900000</v>
      </c>
      <c r="G73" s="87">
        <f t="shared" si="5"/>
        <v>0</v>
      </c>
      <c r="H73" s="81">
        <f t="shared" si="4"/>
        <v>0</v>
      </c>
      <c r="I73" s="96"/>
      <c r="J73" s="96"/>
    </row>
    <row r="74" spans="2:10" s="13" customFormat="1" ht="61.5" outlineLevel="1" thickTop="1" thickBot="1" x14ac:dyDescent="0.25">
      <c r="B74" s="78" t="s">
        <v>196</v>
      </c>
      <c r="C74" s="79" t="s">
        <v>192</v>
      </c>
      <c r="D74" s="80" t="s">
        <v>193</v>
      </c>
      <c r="E74" s="87">
        <v>87112500</v>
      </c>
      <c r="F74" s="87">
        <v>74239500</v>
      </c>
      <c r="G74" s="87">
        <f>+E74-F74</f>
        <v>12873000</v>
      </c>
      <c r="H74" s="81">
        <f t="shared" si="4"/>
        <v>0.17339825833956324</v>
      </c>
      <c r="I74" s="95" t="s">
        <v>553</v>
      </c>
      <c r="J74" s="95" t="s">
        <v>558</v>
      </c>
    </row>
    <row r="75" spans="2:10" s="13" customFormat="1" ht="14.25" outlineLevel="1" thickTop="1" thickBot="1" x14ac:dyDescent="0.25">
      <c r="B75" s="74">
        <v>9</v>
      </c>
      <c r="C75" s="75" t="s">
        <v>539</v>
      </c>
      <c r="D75" s="76"/>
      <c r="E75" s="85">
        <v>0</v>
      </c>
      <c r="F75" s="85">
        <f>SUM(F76)</f>
        <v>0</v>
      </c>
      <c r="G75" s="86">
        <f>E75-F75</f>
        <v>0</v>
      </c>
      <c r="H75" s="77">
        <v>0</v>
      </c>
      <c r="I75" s="97"/>
      <c r="J75" s="97"/>
    </row>
    <row r="76" spans="2:10" s="13" customFormat="1" ht="24" outlineLevel="1" thickTop="1" thickBot="1" x14ac:dyDescent="0.25">
      <c r="B76" s="78" t="s">
        <v>540</v>
      </c>
      <c r="C76" s="79" t="s">
        <v>541</v>
      </c>
      <c r="D76" s="80" t="s">
        <v>548</v>
      </c>
      <c r="E76" s="87">
        <v>0</v>
      </c>
      <c r="F76" s="87">
        <v>0</v>
      </c>
      <c r="G76" s="87">
        <f>E76-F76</f>
        <v>0</v>
      </c>
      <c r="H76" s="81">
        <v>0</v>
      </c>
      <c r="I76" s="96"/>
      <c r="J76" s="96"/>
    </row>
    <row r="77" spans="2:10" ht="14.25" thickTop="1" thickBot="1" x14ac:dyDescent="0.25">
      <c r="B77" s="74"/>
      <c r="C77" s="82" t="s">
        <v>195</v>
      </c>
      <c r="D77" s="83"/>
      <c r="E77" s="86">
        <f>E8+E27+E54+E65+E67</f>
        <v>14994130514.795174</v>
      </c>
      <c r="F77" s="86">
        <f>F8+F27+F54+F65+F67+F75</f>
        <v>13909460365.630322</v>
      </c>
      <c r="G77" s="86">
        <f>+E77-F77</f>
        <v>1084670149.1648521</v>
      </c>
      <c r="H77" s="84">
        <f>+E77/F77-1</f>
        <v>7.7980749838794994E-2</v>
      </c>
      <c r="I77" s="97"/>
      <c r="J77" s="97"/>
    </row>
    <row r="78" spans="2:10" ht="13.5" thickTop="1" x14ac:dyDescent="0.2"/>
    <row r="79" spans="2:10" x14ac:dyDescent="0.2">
      <c r="B79" s="94" t="s">
        <v>194</v>
      </c>
      <c r="C79" s="94"/>
      <c r="D79" s="94"/>
      <c r="E79" s="9"/>
      <c r="F79" s="9"/>
      <c r="G79" s="9"/>
      <c r="H79" s="10"/>
      <c r="I79" s="10"/>
    </row>
    <row r="80" spans="2:10" x14ac:dyDescent="0.2">
      <c r="C80" s="91"/>
      <c r="D80" s="91"/>
      <c r="E80" s="11"/>
      <c r="F80" s="11"/>
      <c r="G80" s="11"/>
      <c r="H80" s="12"/>
      <c r="I80" s="12"/>
    </row>
    <row r="81" spans="1:10" ht="14.25" x14ac:dyDescent="0.2">
      <c r="A81" s="14"/>
      <c r="B81" s="69" t="s">
        <v>552</v>
      </c>
      <c r="C81" s="15"/>
      <c r="D81" s="15"/>
      <c r="E81" s="15"/>
      <c r="F81" s="15"/>
      <c r="G81" s="15"/>
      <c r="H81" s="14"/>
      <c r="I81" s="14"/>
      <c r="J81" s="14"/>
    </row>
    <row r="82" spans="1:10" ht="15" x14ac:dyDescent="0.25">
      <c r="A82" s="14"/>
      <c r="C82" s="67"/>
      <c r="D82" s="3"/>
      <c r="E82" s="68"/>
      <c r="F82" s="29"/>
      <c r="G82" s="18"/>
      <c r="H82" s="18"/>
      <c r="I82" s="17"/>
      <c r="J82" s="14"/>
    </row>
    <row r="83" spans="1:10" ht="15" x14ac:dyDescent="0.25">
      <c r="A83" s="14"/>
      <c r="B83" s="68"/>
      <c r="C83" s="67"/>
      <c r="D83" s="67"/>
      <c r="E83" s="67"/>
      <c r="F83" s="18"/>
      <c r="G83" s="18"/>
      <c r="H83" s="18"/>
      <c r="I83" s="16"/>
      <c r="J83" s="14"/>
    </row>
  </sheetData>
  <sheetProtection formatCells="0" formatColumns="0" formatRows="0" sort="0" autoFilter="0" pivotTables="0"/>
  <autoFilter ref="B7:H77" xr:uid="{00000000-0009-0000-0000-000001000000}"/>
  <mergeCells count="4">
    <mergeCell ref="C80:D80"/>
    <mergeCell ref="B4:J4"/>
    <mergeCell ref="B5:J5"/>
    <mergeCell ref="B79:D79"/>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I7 B7:H77" xr:uid="{7219F676-C22A-4B84-8004-FA9DC0238035}"/>
    <dataValidation allowBlank="1" showInputMessage="1" showErrorMessage="1" error="El documento tiene habilitado la columna &quot;I&quot; para que pueda agregar las observaciones. Gracias" sqref="I8:I77" xr:uid="{D2851D76-237E-4418-88E3-D30FBE67D126}"/>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78:F79" formulaRange="1"/>
    <ignoredError sqref="G78:G79" formula="1" formulaRange="1"/>
    <ignoredError sqref="H78:H79" evalError="1" formula="1" formulaRange="1"/>
    <ignoredError sqref="H80"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AGUILAR CHAVARRIA CARLOS</cp:lastModifiedBy>
  <dcterms:created xsi:type="dcterms:W3CDTF">2020-07-21T18:06:29Z</dcterms:created>
  <dcterms:modified xsi:type="dcterms:W3CDTF">2022-08-24T20:47:54Z</dcterms:modified>
</cp:coreProperties>
</file>