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465" windowHeight="4950" tabRatio="736" activeTab="8"/>
  </bookViews>
  <sheets>
    <sheet name="Cuadro 1" sheetId="1" r:id="rId1"/>
    <sheet name="Cuadro 2" sheetId="2" r:id="rId2"/>
    <sheet name="Cuadro3" sheetId="3" r:id="rId3"/>
    <sheet name="Cuadro4" sheetId="4" r:id="rId4"/>
    <sheet name="Cuadro5" sheetId="5" r:id="rId5"/>
    <sheet name="Tablas internas" sheetId="6" r:id="rId6"/>
    <sheet name="GRAFICO 1" sheetId="7" r:id="rId7"/>
    <sheet name="GRAFICO 2" sheetId="8" r:id="rId8"/>
    <sheet name="GRAFICO 3" sheetId="9" r:id="rId9"/>
  </sheets>
  <externalReferences>
    <externalReference r:id="rId12"/>
  </externalReferences>
  <definedNames>
    <definedName name="_xlnm.Print_Area" localSheetId="1">'Cuadro 2'!$B$2:$P$234</definedName>
    <definedName name="_xlnm.Print_Area" localSheetId="3">'Cuadro4'!$A$1:$F$22</definedName>
    <definedName name="_xlnm.Print_Area" localSheetId="6">'GRAFICO 1'!$A$1:$I$40</definedName>
    <definedName name="_xlnm.Print_Area" localSheetId="8">'GRAFICO 3'!$A$1:$L$59</definedName>
    <definedName name="base">#REF!</definedName>
    <definedName name="pro">#REF!</definedName>
    <definedName name="_xlnm.Print_Titles" localSheetId="0">'Cuadro 1'!$2:$14</definedName>
    <definedName name="_xlnm.Print_Titles" localSheetId="1">'Cuadro 2'!$2:$14</definedName>
  </definedNames>
  <calcPr fullCalcOnLoad="1"/>
</workbook>
</file>

<file path=xl/comments2.xml><?xml version="1.0" encoding="utf-8"?>
<comments xmlns="http://schemas.openxmlformats.org/spreadsheetml/2006/main">
  <authors>
    <author>aarias</author>
  </authors>
  <commentList>
    <comment ref="N8" authorId="0">
      <text>
        <r>
          <rPr>
            <b/>
            <sz val="9"/>
            <rFont val="Tahoma"/>
            <family val="2"/>
          </rPr>
          <t>aarias:</t>
        </r>
        <r>
          <rPr>
            <sz val="9"/>
            <rFont val="Tahoma"/>
            <family val="2"/>
          </rPr>
          <t xml:space="preserve">
% de gasto x trimestre.</t>
        </r>
      </text>
    </comment>
  </commentList>
</comments>
</file>

<file path=xl/sharedStrings.xml><?xml version="1.0" encoding="utf-8"?>
<sst xmlns="http://schemas.openxmlformats.org/spreadsheetml/2006/main" count="795" uniqueCount="351">
  <si>
    <t>TOTAL</t>
  </si>
  <si>
    <t>MATERIALES Y SUMINISTROS</t>
  </si>
  <si>
    <t>TRANSFERENCIAS CORRIENTES</t>
  </si>
  <si>
    <t>DISPONIBLE</t>
  </si>
  <si>
    <t xml:space="preserve">INFORME EJECUCIÓN PRESUPUESTARIA </t>
  </si>
  <si>
    <t>Cuenta presupuestaria</t>
  </si>
  <si>
    <t>Presupuesto</t>
  </si>
  <si>
    <t>Porcentaje</t>
  </si>
  <si>
    <t>Descripción</t>
  </si>
  <si>
    <t>Monto</t>
  </si>
  <si>
    <t>Partida presupuestaria</t>
  </si>
  <si>
    <t>Remuneraciones</t>
  </si>
  <si>
    <t>Transferencias Corrientes</t>
  </si>
  <si>
    <t>SUPERINTENDENCIA GENERAL DE ENTIDADES FINANCIERAS</t>
  </si>
  <si>
    <t>TOTAL PROGRAMA 07</t>
  </si>
  <si>
    <t>DESCRIPCION</t>
  </si>
  <si>
    <t/>
  </si>
  <si>
    <t>Salario escolar</t>
  </si>
  <si>
    <t xml:space="preserve"> </t>
  </si>
  <si>
    <t>COORDINACIÓN ADMINISTRATIVA</t>
  </si>
  <si>
    <t xml:space="preserve">INFORME DE EJECUCION PRESUPUESTARIA </t>
  </si>
  <si>
    <t>PRESUPUESTO ORDINARIO Y SUS MODIFICACIONES</t>
  </si>
  <si>
    <t xml:space="preserve">MODIFICACIONES  </t>
  </si>
  <si>
    <t>AJUSTE POR</t>
  </si>
  <si>
    <t>PRESUPUESTOS</t>
  </si>
  <si>
    <t>MODIFICACIONES</t>
  </si>
  <si>
    <t>PRESUPUESTO</t>
  </si>
  <si>
    <t>FORMULACIÓN</t>
  </si>
  <si>
    <t>EXTRAORDINARIOS</t>
  </si>
  <si>
    <t>EXTERNAS</t>
  </si>
  <si>
    <t>INTERNAS</t>
  </si>
  <si>
    <t xml:space="preserve">TOTAL </t>
  </si>
  <si>
    <t>CODIGO</t>
  </si>
  <si>
    <t>ORDINARIO</t>
  </si>
  <si>
    <t>AJUSTADO</t>
  </si>
  <si>
    <t xml:space="preserve">       =============</t>
  </si>
  <si>
    <t xml:space="preserve"> =============</t>
  </si>
  <si>
    <t>================</t>
  </si>
  <si>
    <t>A NIVEL DE CUENTA</t>
  </si>
  <si>
    <t>PORCENTAJE DE</t>
  </si>
  <si>
    <t>EJECUCION  =</t>
  </si>
  <si>
    <t>PORCENTAJE</t>
  </si>
  <si>
    <t>EGRESOS +</t>
  </si>
  <si>
    <t>EGRESO</t>
  </si>
  <si>
    <t>COMPR./TOTAL</t>
  </si>
  <si>
    <t>ACUMULADO</t>
  </si>
  <si>
    <t>COMPROMISOS</t>
  </si>
  <si>
    <t>REAL</t>
  </si>
  <si>
    <t>PRESUPUESTADO</t>
  </si>
  <si>
    <t>(A)</t>
  </si>
  <si>
    <t>(B)</t>
  </si>
  <si>
    <t>(C)</t>
  </si>
  <si>
    <t>(D) = (B+C)</t>
  </si>
  <si>
    <t>(E )= (A-D)</t>
  </si>
  <si>
    <t>(B ÷ A)x 100</t>
  </si>
  <si>
    <t>(D ÷ A) x 100</t>
  </si>
  <si>
    <t>0 01</t>
  </si>
  <si>
    <t>0 02</t>
  </si>
  <si>
    <t>0 04</t>
  </si>
  <si>
    <t>0 05</t>
  </si>
  <si>
    <t>1 06</t>
  </si>
  <si>
    <t>Impresión, encuadernación y otros</t>
  </si>
  <si>
    <t>Servicio de agua y alcantarillado</t>
  </si>
  <si>
    <t>1 99</t>
  </si>
  <si>
    <t>2 99</t>
  </si>
  <si>
    <t>Equipo y mobiliario de oficina</t>
  </si>
  <si>
    <t>6 02</t>
  </si>
  <si>
    <t>Prestaciones legales</t>
  </si>
  <si>
    <t>==============</t>
  </si>
  <si>
    <t>=============</t>
  </si>
  <si>
    <t>=====</t>
  </si>
  <si>
    <t>A NIVEL DE SUBCUENTA (Y SUBSUBCUENTA EN ALGUNOS RUBROS)</t>
  </si>
  <si>
    <t>2</t>
  </si>
  <si>
    <t>5</t>
  </si>
  <si>
    <t>6</t>
  </si>
  <si>
    <t>R-01-P-CA-202</t>
  </si>
  <si>
    <t>R-02-P-CA-202</t>
  </si>
  <si>
    <t>R-03-P-CA-202</t>
  </si>
  <si>
    <t>Indemnizaciones</t>
  </si>
  <si>
    <t>Cifras en unidades en colones</t>
  </si>
  <si>
    <t>A</t>
  </si>
  <si>
    <t xml:space="preserve">Ingresos Corrientes  </t>
  </si>
  <si>
    <t xml:space="preserve">Transferencia a Instituciones </t>
  </si>
  <si>
    <t>Materiales y suministros</t>
  </si>
  <si>
    <t>Públicas Financieras</t>
  </si>
  <si>
    <t>Transferencias corrientes</t>
  </si>
  <si>
    <t>Aporte del Banco Central de Costa Rica</t>
  </si>
  <si>
    <t>B</t>
  </si>
  <si>
    <t>Servicio de la Deuda</t>
  </si>
  <si>
    <t>(Según artículo 174, Ley 7732)</t>
  </si>
  <si>
    <t>C</t>
  </si>
  <si>
    <t>TOTAL GENERAL</t>
  </si>
  <si>
    <t>6 03</t>
  </si>
  <si>
    <t>Cuadro No. 1</t>
  </si>
  <si>
    <t>Cuadro No. 2</t>
  </si>
  <si>
    <t>Cuadro No. 3</t>
  </si>
  <si>
    <t>CUADRO COMPARATIVO DE INGRESOS Y EGRESOS DE PRESUPUESTO</t>
  </si>
  <si>
    <t>REMUNERACIONES</t>
  </si>
  <si>
    <t>Remuneraciones básicas</t>
  </si>
  <si>
    <t>0 01 01</t>
  </si>
  <si>
    <t>Sueldos para cargos fijos</t>
  </si>
  <si>
    <t>Remuneraciones eventuales</t>
  </si>
  <si>
    <t>0 02 01</t>
  </si>
  <si>
    <t>0 02 02</t>
  </si>
  <si>
    <t>Recargo o sustitución de funciones</t>
  </si>
  <si>
    <t>0 03</t>
  </si>
  <si>
    <t>Incentivos salariales</t>
  </si>
  <si>
    <t>0 03 01</t>
  </si>
  <si>
    <t>Retribución por años servidos</t>
  </si>
  <si>
    <t>0 03 02</t>
  </si>
  <si>
    <t>Restricción al ejercicio liberal de la profesión</t>
  </si>
  <si>
    <t>0 03 03</t>
  </si>
  <si>
    <t>Decimotercer mes</t>
  </si>
  <si>
    <t>0 03 04</t>
  </si>
  <si>
    <t>0 03 99</t>
  </si>
  <si>
    <t>Otros incentivos salariales</t>
  </si>
  <si>
    <t>Contribuciones patronales al desarrollo y la seguridad social</t>
  </si>
  <si>
    <t>0 04 01</t>
  </si>
  <si>
    <t>Contribución patronal al Seguro de Salud de la CCSS (9.25%)</t>
  </si>
  <si>
    <t>0 04 02</t>
  </si>
  <si>
    <t xml:space="preserve">Contribución patronal al Instituto Mixto de Ayuda Social </t>
  </si>
  <si>
    <t>0 04 03</t>
  </si>
  <si>
    <t>Contribución patronal al Instituto Nacional de Aprendizaje</t>
  </si>
  <si>
    <t>0 04 04</t>
  </si>
  <si>
    <t>Contribución patronal al Fondo de Desarrollo Social y Asign.</t>
  </si>
  <si>
    <t>0 04 05</t>
  </si>
  <si>
    <t>Contribución patronal al Banco Popular y de Desarrollo Comunal</t>
  </si>
  <si>
    <t>Contribuciones patronales a fondos de pensiones y otros fondos</t>
  </si>
  <si>
    <t>0 05 01</t>
  </si>
  <si>
    <t>0 05 02</t>
  </si>
  <si>
    <t>0 05 03</t>
  </si>
  <si>
    <t>0 05 05</t>
  </si>
  <si>
    <t>Contribución patronal al Seguro de Pensiones de la CCSS</t>
  </si>
  <si>
    <t>Aporte Patronal al Fondo de Capitalización Laboral</t>
  </si>
  <si>
    <t>Aporte Patronal al Régimen Obligatorio de Pensiones Complementarias</t>
  </si>
  <si>
    <t>Contribución patronal a fondos administrados por entes privados</t>
  </si>
  <si>
    <t>SERVICIOS</t>
  </si>
  <si>
    <t>1 01</t>
  </si>
  <si>
    <t>Alquileres</t>
  </si>
  <si>
    <t>1 02</t>
  </si>
  <si>
    <t>Servicios Básicos</t>
  </si>
  <si>
    <t>1 02 01</t>
  </si>
  <si>
    <t>1 02 02</t>
  </si>
  <si>
    <t>Servicio de energía eléctrica</t>
  </si>
  <si>
    <t>1 02 03</t>
  </si>
  <si>
    <t>Servicio de correo</t>
  </si>
  <si>
    <t>1 02 04</t>
  </si>
  <si>
    <t>Servicio de telecomunicaciones</t>
  </si>
  <si>
    <t>1 03</t>
  </si>
  <si>
    <t>Servicios comerciales y financieros</t>
  </si>
  <si>
    <t>1 03 01</t>
  </si>
  <si>
    <t>Información</t>
  </si>
  <si>
    <t>1 03 03</t>
  </si>
  <si>
    <t>1 04</t>
  </si>
  <si>
    <t>Servicios de gestión y apoyo</t>
  </si>
  <si>
    <t>1 04 04</t>
  </si>
  <si>
    <t>Servicios en ciencias económicas y sociales</t>
  </si>
  <si>
    <t>1 04 06</t>
  </si>
  <si>
    <t>Servicios generales</t>
  </si>
  <si>
    <t>1 04 99</t>
  </si>
  <si>
    <t>Otros servicios de gestión y apoyo</t>
  </si>
  <si>
    <t>1 05</t>
  </si>
  <si>
    <t>Gastos de viaje y de transporte</t>
  </si>
  <si>
    <t>1 05 01</t>
  </si>
  <si>
    <t>Transporte dentro del país</t>
  </si>
  <si>
    <t>1 05 02</t>
  </si>
  <si>
    <t>Viáticos dentro del país</t>
  </si>
  <si>
    <t>1 05 03</t>
  </si>
  <si>
    <t>Transporte en el exterior</t>
  </si>
  <si>
    <t>1 05 04</t>
  </si>
  <si>
    <t>Viáticos en el exterior</t>
  </si>
  <si>
    <t>Seguros, reaseguros y otras obligaciones</t>
  </si>
  <si>
    <t>1 06 01</t>
  </si>
  <si>
    <t>Seguros</t>
  </si>
  <si>
    <t>1 07</t>
  </si>
  <si>
    <t>Capacitación y protocolo</t>
  </si>
  <si>
    <t>1 07 01</t>
  </si>
  <si>
    <t>Actividades de capacitación</t>
  </si>
  <si>
    <t>1 07 02</t>
  </si>
  <si>
    <t>Actividades protocolarias y sociales</t>
  </si>
  <si>
    <t>1 08</t>
  </si>
  <si>
    <t>Mantenimiento y reparación</t>
  </si>
  <si>
    <t>1 08 01</t>
  </si>
  <si>
    <t>Mantenimiento de edificios y locales</t>
  </si>
  <si>
    <t>1 08 05</t>
  </si>
  <si>
    <t>Mantenimiento y reparación de equipo de transporte</t>
  </si>
  <si>
    <t>1 08 06</t>
  </si>
  <si>
    <t>Mantenimiento y reparación de equipo de comunicación</t>
  </si>
  <si>
    <t>1 08 07</t>
  </si>
  <si>
    <t>Mantenimiento y reparación de equipo y mobiliario de oficina</t>
  </si>
  <si>
    <t>1 08 08</t>
  </si>
  <si>
    <t>Mantenimiento y reparación de equipo de cómputo y sistemas</t>
  </si>
  <si>
    <t>Servicios diversos</t>
  </si>
  <si>
    <t>1 99 99</t>
  </si>
  <si>
    <t>Otros servicios no especificados</t>
  </si>
  <si>
    <t>2 01</t>
  </si>
  <si>
    <t>Productos químicos y conexos</t>
  </si>
  <si>
    <t>2 01 01</t>
  </si>
  <si>
    <t>Combustibles y lubricantes</t>
  </si>
  <si>
    <t>2 01 02</t>
  </si>
  <si>
    <t>Productos farmaceúticos y medicinales</t>
  </si>
  <si>
    <t>2 01 04</t>
  </si>
  <si>
    <t>Tintas, pinturas y diluyentes</t>
  </si>
  <si>
    <t>2 02</t>
  </si>
  <si>
    <t>Alimentos y productos agropecuarios</t>
  </si>
  <si>
    <t>2 02 03</t>
  </si>
  <si>
    <t>Alimentos y bebidas</t>
  </si>
  <si>
    <t>2 03</t>
  </si>
  <si>
    <t>Materiales y productos de uso en la construcción</t>
  </si>
  <si>
    <t>2 03 04</t>
  </si>
  <si>
    <t>Materiales y productos eléctricos, telefónicos y de cómputo</t>
  </si>
  <si>
    <t>2 04</t>
  </si>
  <si>
    <t>Herramientas, repuestos y accesorios</t>
  </si>
  <si>
    <t>2 04 02</t>
  </si>
  <si>
    <t>Repuestos y accesorios</t>
  </si>
  <si>
    <t>Útiles, materiales y suministros diversos</t>
  </si>
  <si>
    <t>2 99 01</t>
  </si>
  <si>
    <t>2 99 03</t>
  </si>
  <si>
    <t>2 99 04</t>
  </si>
  <si>
    <t>2 99 05</t>
  </si>
  <si>
    <t>2 99 99</t>
  </si>
  <si>
    <t>Útiles y materiales de oficina y cómputo</t>
  </si>
  <si>
    <t>Productos de papel, cartón e impresos</t>
  </si>
  <si>
    <t>Textiles y vestuario</t>
  </si>
  <si>
    <t>Útiles y materiales de limpieza</t>
  </si>
  <si>
    <t>Otros útiles, materiales y suministros</t>
  </si>
  <si>
    <t>5 01</t>
  </si>
  <si>
    <t>Maquinaria, equipo y mobiliario</t>
  </si>
  <si>
    <t>5 01 03</t>
  </si>
  <si>
    <t>Equipo de comunicación</t>
  </si>
  <si>
    <t>5 01 04</t>
  </si>
  <si>
    <t>5 01 05</t>
  </si>
  <si>
    <t>Equipo y programas de cómputo</t>
  </si>
  <si>
    <t>Tranferencias corrientes a personas</t>
  </si>
  <si>
    <t>6 02 01</t>
  </si>
  <si>
    <t>Becas a funcionarios</t>
  </si>
  <si>
    <t>Prestaciones</t>
  </si>
  <si>
    <t>6 03 01</t>
  </si>
  <si>
    <t>6 03 99</t>
  </si>
  <si>
    <t>Otras prestaciones a terceras personas</t>
  </si>
  <si>
    <t>6 06</t>
  </si>
  <si>
    <t>Otras transferencias corrientes al sector privado</t>
  </si>
  <si>
    <t>6 06 01</t>
  </si>
  <si>
    <t>6 07</t>
  </si>
  <si>
    <t>Transferencias corrientes al sector externo</t>
  </si>
  <si>
    <t>6 07 02</t>
  </si>
  <si>
    <t>Otras transferencias corrientes al sector externo</t>
  </si>
  <si>
    <t>BIENES DURADEROS</t>
  </si>
  <si>
    <t>1</t>
  </si>
  <si>
    <t>0</t>
  </si>
  <si>
    <t>1.4.0.0.00.00.0.0.000</t>
  </si>
  <si>
    <t>Servicios</t>
  </si>
  <si>
    <t>Inversiones (Bienes duraderos)</t>
  </si>
  <si>
    <t xml:space="preserve">COORDINACIÓN ADMINISTRATIVA </t>
  </si>
  <si>
    <t>Gastos de Administración (Ejecutado más comprometido)</t>
  </si>
  <si>
    <t xml:space="preserve">Indemnizaciones </t>
  </si>
  <si>
    <t>A PERSONAS</t>
  </si>
  <si>
    <t>AL EXTERIOR</t>
  </si>
  <si>
    <t>OTROS SERVICIOS PERSONALES</t>
  </si>
  <si>
    <t>DESCRIPCIÓN</t>
  </si>
  <si>
    <t>CÓDIGO</t>
  </si>
  <si>
    <t>PLANILLA  Y CARGAS SOCIALES</t>
  </si>
  <si>
    <t>Retribuciones por años servidos</t>
  </si>
  <si>
    <t>Restricciones al ejercicio liberal de la profesión</t>
  </si>
  <si>
    <t>0 04 00</t>
  </si>
  <si>
    <t>0 05 00</t>
  </si>
  <si>
    <t>Contribuciones patronales a fondos de pensiones y otros</t>
  </si>
  <si>
    <t>Tiempo Extraordinario</t>
  </si>
  <si>
    <t>Recargo de Funciones</t>
  </si>
  <si>
    <t>1 01 01</t>
  </si>
  <si>
    <t>Alquiler de edificio, locales y terrenos</t>
  </si>
  <si>
    <t>Servicios en ciencias economía y sociales</t>
  </si>
  <si>
    <t>Mantenimiento de edificio y locales</t>
  </si>
  <si>
    <t>Productos farmacéuticos y medicinales</t>
  </si>
  <si>
    <t>Tintas, pintura y diluyentes</t>
  </si>
  <si>
    <t>Otros prestaciones a terceras personas</t>
  </si>
  <si>
    <t>AL SECTOR PRIVADO</t>
  </si>
  <si>
    <t>GASTO ACUMULADO</t>
  </si>
  <si>
    <t>GASTOS MÁS COMPROMISOS</t>
  </si>
  <si>
    <t>% DE EJECUCIÓN (Gastos más compromisos)</t>
  </si>
  <si>
    <t>SUPERINTENDENCIA GENERAL DE ENTIDADES FINANCIERAS (SUGEF)</t>
  </si>
  <si>
    <t>1 03 04</t>
  </si>
  <si>
    <t>Transporte de bienes</t>
  </si>
  <si>
    <t>1 03 07</t>
  </si>
  <si>
    <t>Servicios de transferencia electrónica de información</t>
  </si>
  <si>
    <t>Alquiler de edificios, locales y terrenos</t>
  </si>
  <si>
    <t>1 04 02</t>
  </si>
  <si>
    <t>Servicios jurídicos</t>
  </si>
  <si>
    <t>1 07 03</t>
  </si>
  <si>
    <t>Gastos de representación institucional</t>
  </si>
  <si>
    <t>6 07 01</t>
  </si>
  <si>
    <t>Transferencias corrientes a organismos internacionales</t>
  </si>
  <si>
    <t xml:space="preserve">INFORME DE EJECUCIÓN PRESUPUESTARIA </t>
  </si>
  <si>
    <t>A NIVEL DE CUENTA  INGRESOS</t>
  </si>
  <si>
    <t>DISPONIBLE
A - D</t>
  </si>
  <si>
    <t>PORCENTAJE
REAL</t>
  </si>
  <si>
    <t>PORCENTAJE
TOTAL</t>
  </si>
  <si>
    <t>PRESUPUESTO EXTRAORDINARIO Y MODIFICACIONES</t>
  </si>
  <si>
    <t>TOTAL
( A)</t>
  </si>
  <si>
    <t>1.0.0.0.00.00.0.0.0</t>
  </si>
  <si>
    <t xml:space="preserve"> Ingresos Corrientes</t>
  </si>
  <si>
    <t xml:space="preserve"> Transferencias Corrientes</t>
  </si>
  <si>
    <t>1.4.1.0.00.00.0.0.0</t>
  </si>
  <si>
    <t>Transferencias corrientes del sector público</t>
  </si>
  <si>
    <t>1.4.1.1.06.00.0.0.000</t>
  </si>
  <si>
    <t>Aporte del Banco Central de Costa Rica, sobre el 100% del presupuesto, según artículo 174, Ley 7732
Superintendencias de Pensiones (SUPEN)</t>
  </si>
  <si>
    <t>TOTAL PROGRAMA 09</t>
  </si>
  <si>
    <t>Cuadro No. 4</t>
  </si>
  <si>
    <t>Cuadro No. 5</t>
  </si>
  <si>
    <t>R-04-P-CA-202</t>
  </si>
  <si>
    <t>R-05-P-CA-202</t>
  </si>
  <si>
    <t>0 99</t>
  </si>
  <si>
    <t>Remuneraciones diversas</t>
  </si>
  <si>
    <t>0 99 99</t>
  </si>
  <si>
    <t>Otras remuneraciones</t>
  </si>
  <si>
    <t>1 04 05</t>
  </si>
  <si>
    <t>Servicios en desarrollo de sistemas informáticos</t>
  </si>
  <si>
    <t>0 99 00</t>
  </si>
  <si>
    <t>Servicios de desarrollo de sistemas informáticos</t>
  </si>
  <si>
    <t>1 04 01</t>
  </si>
  <si>
    <t>Servicios médicos y de laboratorio</t>
  </si>
  <si>
    <t>Servicios Médicos y de Laboratorio</t>
  </si>
  <si>
    <t>TOTAL EGRESOS
REALES
(EJECUCIÓN)
(B)</t>
  </si>
  <si>
    <t>TOTAL EGRESOS
POR COMPROMISOS
(EJECUCIÓN)
(C)</t>
  </si>
  <si>
    <t>TOTAL EGRESOS +
 COMPROMISOS
(EJECUCIÓN)
(D)</t>
  </si>
  <si>
    <t xml:space="preserve">EJECUCION </t>
  </si>
  <si>
    <t>Mantenimiento y reparación de otros equipos</t>
  </si>
  <si>
    <t>1 08 99</t>
  </si>
  <si>
    <t>1 09</t>
  </si>
  <si>
    <t>Impuestos</t>
  </si>
  <si>
    <t>Otros impuestos</t>
  </si>
  <si>
    <t>1 09 99</t>
  </si>
  <si>
    <t>Otros Impuestos</t>
  </si>
  <si>
    <t>EGRESOS REALES</t>
  </si>
  <si>
    <t>2 99 07</t>
  </si>
  <si>
    <t>Útiles y materiales de cocina y comedor</t>
  </si>
  <si>
    <t>6 06 02</t>
  </si>
  <si>
    <t>Reintegrso o devoluciones</t>
  </si>
  <si>
    <t>AÑO 2012</t>
  </si>
  <si>
    <t>Reintegro o devoluciones</t>
  </si>
  <si>
    <t>AL 30 DE JUNIO DE 2012</t>
  </si>
  <si>
    <t xml:space="preserve">Útiles y materiales médico, hospitalario </t>
  </si>
  <si>
    <t>2 99 02</t>
  </si>
  <si>
    <t>Útiles y materiales de resguardo y seguridad</t>
  </si>
  <si>
    <t>2 99 06</t>
  </si>
  <si>
    <t>Equipo sanitario, de laboratorio  e investigación</t>
  </si>
  <si>
    <t>Maquinaria y equipo diversos</t>
  </si>
  <si>
    <t>5 01 06</t>
  </si>
  <si>
    <t>5 01 99</t>
  </si>
  <si>
    <t>Útiles y material médico, hospitalario y de investigación</t>
  </si>
  <si>
    <t>Maquinaria y equipo diverso</t>
  </si>
</sst>
</file>

<file path=xl/styles.xml><?xml version="1.0" encoding="utf-8"?>
<styleSheet xmlns="http://schemas.openxmlformats.org/spreadsheetml/2006/main">
  <numFmts count="2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 Pts&quot;_);[Red]\(#,##0&quot; Pts&quot;\)"/>
    <numFmt numFmtId="171" formatCode="#,##0.0_);\(#,##0.0\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_);\(#,##0.000\)"/>
    <numFmt numFmtId="177" formatCode="#,##0.0000_);\(#,##0.0000\)"/>
  </numFmts>
  <fonts count="9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color indexed="8"/>
      <name val="Times New Roman"/>
      <family val="1"/>
    </font>
    <font>
      <sz val="22.25"/>
      <name val="Arial"/>
      <family val="2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Tahoma"/>
      <family val="2"/>
    </font>
    <font>
      <b/>
      <i/>
      <sz val="10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Times New Roman"/>
      <family val="1"/>
    </font>
    <font>
      <sz val="9"/>
      <name val="Courier"/>
      <family val="3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.25"/>
      <color indexed="8"/>
      <name val="Arial"/>
      <family val="0"/>
    </font>
    <font>
      <sz val="3"/>
      <color indexed="8"/>
      <name val="Arial"/>
      <family val="0"/>
    </font>
    <font>
      <b/>
      <sz val="2.5"/>
      <color indexed="8"/>
      <name val="Arial"/>
      <family val="0"/>
    </font>
    <font>
      <sz val="1.75"/>
      <color indexed="8"/>
      <name val="Arial"/>
      <family val="0"/>
    </font>
    <font>
      <sz val="2.5"/>
      <color indexed="8"/>
      <name val="Arial"/>
      <family val="0"/>
    </font>
    <font>
      <b/>
      <sz val="1.7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Cambria"/>
      <family val="1"/>
    </font>
    <font>
      <i/>
      <sz val="12"/>
      <color indexed="8"/>
      <name val="Cambria"/>
      <family val="1"/>
    </font>
    <font>
      <i/>
      <sz val="12"/>
      <color indexed="10"/>
      <name val="Cambria"/>
      <family val="1"/>
    </font>
    <font>
      <i/>
      <sz val="10"/>
      <color indexed="8"/>
      <name val="Cambria"/>
      <family val="1"/>
    </font>
    <font>
      <b/>
      <sz val="1.5"/>
      <color indexed="8"/>
      <name val="Arial"/>
      <family val="0"/>
    </font>
    <font>
      <b/>
      <sz val="2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rgb="FFFF0000"/>
      <name val="Cambria"/>
      <family val="1"/>
    </font>
    <font>
      <b/>
      <sz val="8"/>
      <name val="Courie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65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20" borderId="0" applyNumberFormat="0" applyBorder="0" applyAlignment="0" applyProtection="0"/>
    <xf numFmtId="0" fontId="82" fillId="21" borderId="1" applyNumberFormat="0" applyAlignment="0" applyProtection="0"/>
    <xf numFmtId="0" fontId="83" fillId="22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6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7" fillId="30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88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89" fillId="21" borderId="5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85" fillId="0" borderId="8" applyNumberFormat="0" applyFill="0" applyAlignment="0" applyProtection="0"/>
    <xf numFmtId="0" fontId="95" fillId="0" borderId="9" applyNumberFormat="0" applyFill="0" applyAlignment="0" applyProtection="0"/>
  </cellStyleXfs>
  <cellXfs count="386">
    <xf numFmtId="39" fontId="0" fillId="0" borderId="0" xfId="0" applyAlignment="1">
      <alignment/>
    </xf>
    <xf numFmtId="39" fontId="5" fillId="0" borderId="0" xfId="0" applyFont="1" applyBorder="1" applyAlignment="1">
      <alignment/>
    </xf>
    <xf numFmtId="4" fontId="0" fillId="0" borderId="0" xfId="0" applyNumberFormat="1" applyAlignment="1">
      <alignment/>
    </xf>
    <xf numFmtId="39" fontId="7" fillId="0" borderId="0" xfId="0" applyFont="1" applyBorder="1" applyAlignment="1">
      <alignment/>
    </xf>
    <xf numFmtId="39" fontId="8" fillId="0" borderId="0" xfId="0" applyFont="1" applyAlignment="1">
      <alignment/>
    </xf>
    <xf numFmtId="39" fontId="9" fillId="0" borderId="0" xfId="0" applyFont="1" applyAlignment="1">
      <alignment/>
    </xf>
    <xf numFmtId="39" fontId="10" fillId="0" borderId="0" xfId="0" applyFont="1" applyAlignment="1">
      <alignment/>
    </xf>
    <xf numFmtId="39" fontId="11" fillId="0" borderId="0" xfId="0" applyFont="1" applyBorder="1" applyAlignment="1" applyProtection="1">
      <alignment horizontal="left"/>
      <protection locked="0"/>
    </xf>
    <xf numFmtId="39" fontId="12" fillId="0" borderId="0" xfId="0" applyFont="1" applyAlignment="1">
      <alignment/>
    </xf>
    <xf numFmtId="39" fontId="10" fillId="0" borderId="0" xfId="0" applyFont="1" applyBorder="1" applyAlignment="1">
      <alignment/>
    </xf>
    <xf numFmtId="39" fontId="14" fillId="0" borderId="0" xfId="0" applyFont="1" applyBorder="1" applyAlignment="1">
      <alignment horizontal="left"/>
    </xf>
    <xf numFmtId="39" fontId="13" fillId="0" borderId="0" xfId="0" applyFont="1" applyBorder="1" applyAlignment="1">
      <alignment horizontal="center"/>
    </xf>
    <xf numFmtId="39" fontId="14" fillId="0" borderId="0" xfId="0" applyFont="1" applyBorder="1" applyAlignment="1">
      <alignment/>
    </xf>
    <xf numFmtId="39" fontId="14" fillId="0" borderId="10" xfId="0" applyFont="1" applyBorder="1" applyAlignment="1">
      <alignment/>
    </xf>
    <xf numFmtId="39" fontId="14" fillId="0" borderId="0" xfId="0" applyFont="1" applyBorder="1" applyAlignment="1" applyProtection="1">
      <alignment horizontal="left"/>
      <protection locked="0"/>
    </xf>
    <xf numFmtId="39" fontId="14" fillId="0" borderId="11" xfId="0" applyFont="1" applyBorder="1" applyAlignment="1">
      <alignment/>
    </xf>
    <xf numFmtId="39" fontId="11" fillId="0" borderId="12" xfId="0" applyNumberFormat="1" applyFont="1" applyBorder="1" applyAlignment="1" applyProtection="1">
      <alignment/>
      <protection locked="0"/>
    </xf>
    <xf numFmtId="39" fontId="14" fillId="0" borderId="12" xfId="0" applyNumberFormat="1" applyFont="1" applyBorder="1" applyAlignment="1" applyProtection="1">
      <alignment/>
      <protection locked="0"/>
    </xf>
    <xf numFmtId="39" fontId="14" fillId="0" borderId="12" xfId="0" applyFont="1" applyBorder="1" applyAlignment="1">
      <alignment/>
    </xf>
    <xf numFmtId="39" fontId="11" fillId="0" borderId="0" xfId="0" applyFont="1" applyBorder="1" applyAlignment="1">
      <alignment/>
    </xf>
    <xf numFmtId="39" fontId="11" fillId="0" borderId="13" xfId="0" applyFont="1" applyBorder="1" applyAlignment="1" applyProtection="1">
      <alignment horizontal="left"/>
      <protection locked="0"/>
    </xf>
    <xf numFmtId="39" fontId="11" fillId="0" borderId="13" xfId="0" applyFont="1" applyBorder="1" applyAlignment="1">
      <alignment/>
    </xf>
    <xf numFmtId="39" fontId="11" fillId="0" borderId="10" xfId="0" applyFont="1" applyBorder="1" applyAlignment="1" applyProtection="1">
      <alignment horizontal="left"/>
      <protection locked="0"/>
    </xf>
    <xf numFmtId="39" fontId="11" fillId="0" borderId="0" xfId="0" applyNumberFormat="1" applyFont="1" applyBorder="1" applyAlignment="1" applyProtection="1">
      <alignment/>
      <protection locked="0"/>
    </xf>
    <xf numFmtId="39" fontId="14" fillId="0" borderId="0" xfId="0" applyFont="1" applyBorder="1" applyAlignment="1" applyProtection="1">
      <alignment horizontal="center"/>
      <protection locked="0"/>
    </xf>
    <xf numFmtId="39" fontId="15" fillId="0" borderId="0" xfId="0" applyFont="1" applyBorder="1" applyAlignment="1">
      <alignment/>
    </xf>
    <xf numFmtId="39" fontId="16" fillId="0" borderId="0" xfId="0" applyFont="1" applyBorder="1" applyAlignment="1" applyProtection="1">
      <alignment horizontal="left"/>
      <protection locked="0"/>
    </xf>
    <xf numFmtId="39" fontId="16" fillId="0" borderId="0" xfId="0" applyFont="1" applyBorder="1" applyAlignment="1">
      <alignment horizontal="left"/>
    </xf>
    <xf numFmtId="39" fontId="17" fillId="0" borderId="0" xfId="0" applyFont="1" applyBorder="1" applyAlignment="1">
      <alignment horizontal="right"/>
    </xf>
    <xf numFmtId="39" fontId="10" fillId="0" borderId="10" xfId="0" applyFont="1" applyBorder="1" applyAlignment="1">
      <alignment/>
    </xf>
    <xf numFmtId="39" fontId="14" fillId="0" borderId="10" xfId="0" applyFont="1" applyBorder="1" applyAlignment="1" applyProtection="1">
      <alignment horizontal="centerContinuous"/>
      <protection locked="0"/>
    </xf>
    <xf numFmtId="39" fontId="11" fillId="0" borderId="0" xfId="0" applyFont="1" applyBorder="1" applyAlignment="1" applyProtection="1">
      <alignment horizontal="centerContinuous"/>
      <protection locked="0"/>
    </xf>
    <xf numFmtId="39" fontId="12" fillId="0" borderId="0" xfId="0" applyFont="1" applyAlignment="1">
      <alignment horizontal="centerContinuous"/>
    </xf>
    <xf numFmtId="39" fontId="11" fillId="0" borderId="0" xfId="0" applyFont="1" applyBorder="1" applyAlignment="1">
      <alignment horizontal="centerContinuous"/>
    </xf>
    <xf numFmtId="39" fontId="11" fillId="0" borderId="14" xfId="0" applyFont="1" applyBorder="1" applyAlignment="1" applyProtection="1">
      <alignment horizontal="center"/>
      <protection locked="0"/>
    </xf>
    <xf numFmtId="39" fontId="11" fillId="0" borderId="15" xfId="0" applyFont="1" applyBorder="1" applyAlignment="1">
      <alignment/>
    </xf>
    <xf numFmtId="39" fontId="11" fillId="0" borderId="16" xfId="0" applyFont="1" applyBorder="1" applyAlignment="1">
      <alignment/>
    </xf>
    <xf numFmtId="39" fontId="19" fillId="0" borderId="16" xfId="0" applyFont="1" applyBorder="1" applyAlignment="1">
      <alignment horizontal="center"/>
    </xf>
    <xf numFmtId="39" fontId="11" fillId="0" borderId="10" xfId="0" applyFont="1" applyBorder="1" applyAlignment="1" applyProtection="1">
      <alignment horizontal="center"/>
      <protection locked="0"/>
    </xf>
    <xf numFmtId="39" fontId="11" fillId="0" borderId="14" xfId="0" applyFont="1" applyBorder="1" applyAlignment="1">
      <alignment/>
    </xf>
    <xf numFmtId="39" fontId="13" fillId="0" borderId="0" xfId="0" applyFont="1" applyBorder="1" applyAlignment="1" applyProtection="1">
      <alignment horizontal="center"/>
      <protection locked="0"/>
    </xf>
    <xf numFmtId="39" fontId="11" fillId="0" borderId="0" xfId="0" applyFont="1" applyBorder="1" applyAlignment="1" applyProtection="1">
      <alignment horizontal="center"/>
      <protection locked="0"/>
    </xf>
    <xf numFmtId="39" fontId="19" fillId="0" borderId="0" xfId="0" applyFont="1" applyBorder="1" applyAlignment="1" applyProtection="1">
      <alignment horizontal="center"/>
      <protection locked="0"/>
    </xf>
    <xf numFmtId="39" fontId="20" fillId="0" borderId="0" xfId="0" applyFont="1" applyAlignment="1">
      <alignment horizontal="center"/>
    </xf>
    <xf numFmtId="39" fontId="11" fillId="0" borderId="17" xfId="0" applyFont="1" applyBorder="1" applyAlignment="1" applyProtection="1">
      <alignment horizontal="center"/>
      <protection locked="0"/>
    </xf>
    <xf numFmtId="39" fontId="11" fillId="0" borderId="18" xfId="0" applyFont="1" applyBorder="1" applyAlignment="1" applyProtection="1">
      <alignment horizontal="center"/>
      <protection locked="0"/>
    </xf>
    <xf numFmtId="39" fontId="14" fillId="0" borderId="13" xfId="0" applyFont="1" applyBorder="1" applyAlignment="1">
      <alignment/>
    </xf>
    <xf numFmtId="39" fontId="14" fillId="0" borderId="14" xfId="0" applyFont="1" applyBorder="1" applyAlignment="1" applyProtection="1">
      <alignment horizontal="center"/>
      <protection locked="0"/>
    </xf>
    <xf numFmtId="39" fontId="14" fillId="0" borderId="14" xfId="0" applyFont="1" applyBorder="1" applyAlignment="1">
      <alignment/>
    </xf>
    <xf numFmtId="39" fontId="14" fillId="0" borderId="16" xfId="0" applyFont="1" applyBorder="1" applyAlignment="1">
      <alignment/>
    </xf>
    <xf numFmtId="39" fontId="14" fillId="0" borderId="13" xfId="0" applyFont="1" applyBorder="1" applyAlignment="1" applyProtection="1">
      <alignment horizontal="left"/>
      <protection locked="0"/>
    </xf>
    <xf numFmtId="39" fontId="11" fillId="0" borderId="14" xfId="0" applyNumberFormat="1" applyFont="1" applyBorder="1" applyAlignment="1" applyProtection="1">
      <alignment/>
      <protection locked="0"/>
    </xf>
    <xf numFmtId="39" fontId="14" fillId="0" borderId="0" xfId="0" applyNumberFormat="1" applyFont="1" applyBorder="1" applyAlignment="1" applyProtection="1">
      <alignment/>
      <protection locked="0"/>
    </xf>
    <xf numFmtId="39" fontId="14" fillId="0" borderId="0" xfId="0" applyFont="1" applyBorder="1" applyAlignment="1" applyProtection="1">
      <alignment horizontal="right"/>
      <protection locked="0"/>
    </xf>
    <xf numFmtId="39" fontId="14" fillId="0" borderId="14" xfId="0" applyFont="1" applyBorder="1" applyAlignment="1" applyProtection="1">
      <alignment horizontal="right"/>
      <protection locked="0"/>
    </xf>
    <xf numFmtId="39" fontId="14" fillId="0" borderId="14" xfId="0" applyNumberFormat="1" applyFont="1" applyBorder="1" applyAlignment="1" applyProtection="1">
      <alignment/>
      <protection locked="0"/>
    </xf>
    <xf numFmtId="39" fontId="14" fillId="0" borderId="13" xfId="0" applyFont="1" applyBorder="1" applyAlignment="1" applyProtection="1">
      <alignment horizontal="center"/>
      <protection locked="0"/>
    </xf>
    <xf numFmtId="39" fontId="16" fillId="0" borderId="0" xfId="0" applyFont="1" applyBorder="1" applyAlignment="1">
      <alignment/>
    </xf>
    <xf numFmtId="39" fontId="16" fillId="0" borderId="14" xfId="0" applyFont="1" applyBorder="1" applyAlignment="1" applyProtection="1">
      <alignment horizontal="center"/>
      <protection locked="0"/>
    </xf>
    <xf numFmtId="39" fontId="16" fillId="0" borderId="14" xfId="0" applyFont="1" applyBorder="1" applyAlignment="1">
      <alignment/>
    </xf>
    <xf numFmtId="39" fontId="18" fillId="0" borderId="0" xfId="0" applyFont="1" applyAlignment="1">
      <alignment/>
    </xf>
    <xf numFmtId="39" fontId="14" fillId="0" borderId="13" xfId="0" applyNumberFormat="1" applyFont="1" applyBorder="1" applyAlignment="1" applyProtection="1">
      <alignment/>
      <protection locked="0"/>
    </xf>
    <xf numFmtId="39" fontId="11" fillId="0" borderId="13" xfId="0" applyFont="1" applyBorder="1" applyAlignment="1" applyProtection="1">
      <alignment horizontal="center"/>
      <protection locked="0"/>
    </xf>
    <xf numFmtId="39" fontId="11" fillId="0" borderId="13" xfId="0" applyNumberFormat="1" applyFont="1" applyBorder="1" applyAlignment="1" applyProtection="1">
      <alignment/>
      <protection locked="0"/>
    </xf>
    <xf numFmtId="39" fontId="14" fillId="0" borderId="18" xfId="0" applyFont="1" applyBorder="1" applyAlignment="1">
      <alignment/>
    </xf>
    <xf numFmtId="39" fontId="10" fillId="0" borderId="16" xfId="0" applyFont="1" applyBorder="1" applyAlignment="1">
      <alignment/>
    </xf>
    <xf numFmtId="39" fontId="14" fillId="0" borderId="16" xfId="0" applyFont="1" applyBorder="1" applyAlignment="1" applyProtection="1">
      <alignment horizontal="center"/>
      <protection locked="0"/>
    </xf>
    <xf numFmtId="39" fontId="14" fillId="0" borderId="0" xfId="0" applyNumberFormat="1" applyFont="1" applyFill="1" applyBorder="1" applyAlignment="1" applyProtection="1">
      <alignment/>
      <protection locked="0"/>
    </xf>
    <xf numFmtId="39" fontId="14" fillId="0" borderId="19" xfId="0" applyFont="1" applyBorder="1" applyAlignment="1">
      <alignment/>
    </xf>
    <xf numFmtId="39" fontId="14" fillId="0" borderId="0" xfId="0" applyFont="1" applyBorder="1" applyAlignment="1" applyProtection="1">
      <alignment horizontal="centerContinuous"/>
      <protection locked="0"/>
    </xf>
    <xf numFmtId="39" fontId="14" fillId="0" borderId="10" xfId="0" applyFont="1" applyBorder="1" applyAlignment="1" applyProtection="1">
      <alignment horizontal="center"/>
      <protection locked="0"/>
    </xf>
    <xf numFmtId="39" fontId="14" fillId="0" borderId="17" xfId="0" applyFont="1" applyBorder="1" applyAlignment="1" applyProtection="1">
      <alignment horizontal="center"/>
      <protection locked="0"/>
    </xf>
    <xf numFmtId="39" fontId="14" fillId="0" borderId="15" xfId="0" applyFont="1" applyBorder="1" applyAlignment="1">
      <alignment/>
    </xf>
    <xf numFmtId="39" fontId="14" fillId="0" borderId="20" xfId="0" applyFont="1" applyBorder="1" applyAlignment="1" applyProtection="1">
      <alignment horizontal="center"/>
      <protection locked="0"/>
    </xf>
    <xf numFmtId="39" fontId="11" fillId="0" borderId="14" xfId="0" applyFont="1" applyBorder="1" applyAlignment="1" applyProtection="1">
      <alignment horizontal="right"/>
      <protection locked="0"/>
    </xf>
    <xf numFmtId="39" fontId="11" fillId="0" borderId="12" xfId="0" applyFont="1" applyBorder="1" applyAlignment="1">
      <alignment/>
    </xf>
    <xf numFmtId="39" fontId="14" fillId="0" borderId="14" xfId="0" applyFont="1" applyBorder="1" applyAlignment="1" applyProtection="1">
      <alignment horizontal="left"/>
      <protection locked="0"/>
    </xf>
    <xf numFmtId="39" fontId="14" fillId="0" borderId="12" xfId="0" applyFont="1" applyBorder="1" applyAlignment="1" applyProtection="1">
      <alignment horizontal="right"/>
      <protection locked="0"/>
    </xf>
    <xf numFmtId="39" fontId="14" fillId="0" borderId="0" xfId="0" applyFont="1" applyBorder="1" applyAlignment="1">
      <alignment wrapText="1"/>
    </xf>
    <xf numFmtId="39" fontId="14" fillId="0" borderId="13" xfId="0" applyFont="1" applyBorder="1" applyAlignment="1">
      <alignment wrapText="1"/>
    </xf>
    <xf numFmtId="39" fontId="14" fillId="0" borderId="13" xfId="0" applyFont="1" applyBorder="1" applyAlignment="1" applyProtection="1">
      <alignment horizontal="left" wrapText="1"/>
      <protection locked="0"/>
    </xf>
    <xf numFmtId="39" fontId="14" fillId="0" borderId="14" xfId="0" applyFont="1" applyBorder="1" applyAlignment="1">
      <alignment horizontal="center"/>
    </xf>
    <xf numFmtId="39" fontId="14" fillId="0" borderId="16" xfId="0" applyFont="1" applyBorder="1" applyAlignment="1">
      <alignment horizontal="center"/>
    </xf>
    <xf numFmtId="39" fontId="14" fillId="0" borderId="12" xfId="0" applyFont="1" applyBorder="1" applyAlignment="1" applyProtection="1">
      <alignment horizontal="center"/>
      <protection locked="0"/>
    </xf>
    <xf numFmtId="39" fontId="14" fillId="0" borderId="18" xfId="0" applyFont="1" applyBorder="1" applyAlignment="1" applyProtection="1">
      <alignment horizontal="center"/>
      <protection locked="0"/>
    </xf>
    <xf numFmtId="39" fontId="14" fillId="0" borderId="19" xfId="0" applyFont="1" applyBorder="1" applyAlignment="1" applyProtection="1">
      <alignment horizontal="center"/>
      <protection locked="0"/>
    </xf>
    <xf numFmtId="39" fontId="14" fillId="0" borderId="20" xfId="0" applyFont="1" applyBorder="1" applyAlignment="1">
      <alignment/>
    </xf>
    <xf numFmtId="39" fontId="14" fillId="0" borderId="15" xfId="0" applyNumberFormat="1" applyFont="1" applyBorder="1" applyAlignment="1" applyProtection="1">
      <alignment/>
      <protection locked="0"/>
    </xf>
    <xf numFmtId="49" fontId="14" fillId="0" borderId="14" xfId="0" applyNumberFormat="1" applyFont="1" applyBorder="1" applyAlignment="1">
      <alignment horizontal="center"/>
    </xf>
    <xf numFmtId="49" fontId="14" fillId="0" borderId="14" xfId="0" applyNumberFormat="1" applyFont="1" applyBorder="1" applyAlignment="1" applyProtection="1">
      <alignment horizontal="center"/>
      <protection locked="0"/>
    </xf>
    <xf numFmtId="39" fontId="24" fillId="0" borderId="0" xfId="0" applyFont="1" applyBorder="1" applyAlignment="1">
      <alignment horizontal="center"/>
    </xf>
    <xf numFmtId="39" fontId="25" fillId="0" borderId="0" xfId="0" applyFont="1" applyBorder="1" applyAlignment="1">
      <alignment/>
    </xf>
    <xf numFmtId="39" fontId="26" fillId="0" borderId="0" xfId="0" applyFont="1" applyAlignment="1">
      <alignment horizontal="center"/>
    </xf>
    <xf numFmtId="39" fontId="27" fillId="0" borderId="0" xfId="0" applyFont="1" applyAlignment="1">
      <alignment/>
    </xf>
    <xf numFmtId="49" fontId="11" fillId="0" borderId="0" xfId="0" applyNumberFormat="1" applyFont="1" applyBorder="1" applyAlignment="1" applyProtection="1">
      <alignment horizontal="left"/>
      <protection locked="0"/>
    </xf>
    <xf numFmtId="39" fontId="11" fillId="0" borderId="0" xfId="0" applyNumberFormat="1" applyFont="1" applyFill="1" applyBorder="1" applyAlignment="1" applyProtection="1">
      <alignment/>
      <protection locked="0"/>
    </xf>
    <xf numFmtId="39" fontId="11" fillId="0" borderId="13" xfId="0" applyFont="1" applyBorder="1" applyAlignment="1" applyProtection="1">
      <alignment horizontal="left" wrapText="1"/>
      <protection locked="0"/>
    </xf>
    <xf numFmtId="39" fontId="11" fillId="0" borderId="13" xfId="0" applyFont="1" applyBorder="1" applyAlignment="1">
      <alignment wrapText="1"/>
    </xf>
    <xf numFmtId="39" fontId="14" fillId="0" borderId="10" xfId="0" applyFont="1" applyBorder="1" applyAlignment="1" applyProtection="1">
      <alignment horizontal="centerContinuous" wrapText="1"/>
      <protection locked="0"/>
    </xf>
    <xf numFmtId="39" fontId="11" fillId="0" borderId="17" xfId="0" applyFont="1" applyBorder="1" applyAlignment="1" applyProtection="1">
      <alignment horizontal="center" wrapText="1"/>
      <protection locked="0"/>
    </xf>
    <xf numFmtId="39" fontId="10" fillId="0" borderId="16" xfId="0" applyFont="1" applyBorder="1" applyAlignment="1">
      <alignment wrapText="1"/>
    </xf>
    <xf numFmtId="39" fontId="15" fillId="0" borderId="0" xfId="0" applyFont="1" applyBorder="1" applyAlignment="1">
      <alignment wrapText="1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 applyProtection="1">
      <alignment horizontal="left"/>
      <protection locked="0"/>
    </xf>
    <xf numFmtId="39" fontId="14" fillId="0" borderId="0" xfId="0" applyFont="1" applyFill="1" applyBorder="1" applyAlignment="1" applyProtection="1">
      <alignment horizontal="right"/>
      <protection locked="0"/>
    </xf>
    <xf numFmtId="39" fontId="11" fillId="0" borderId="12" xfId="0" applyFont="1" applyBorder="1" applyAlignment="1" applyProtection="1">
      <alignment horizontal="right"/>
      <protection locked="0"/>
    </xf>
    <xf numFmtId="0" fontId="5" fillId="0" borderId="0" xfId="54" applyFont="1" applyBorder="1" applyAlignment="1">
      <alignment horizontal="left"/>
      <protection/>
    </xf>
    <xf numFmtId="0" fontId="7" fillId="0" borderId="0" xfId="54" applyFont="1" applyBorder="1" applyAlignment="1" applyProtection="1">
      <alignment horizontal="left"/>
      <protection locked="0"/>
    </xf>
    <xf numFmtId="0" fontId="7" fillId="0" borderId="0" xfId="54" applyFont="1" applyBorder="1" applyAlignment="1">
      <alignment horizontal="left"/>
      <protection/>
    </xf>
    <xf numFmtId="0" fontId="30" fillId="0" borderId="0" xfId="54" applyFont="1" applyBorder="1" applyAlignment="1">
      <alignment horizontal="left"/>
      <protection/>
    </xf>
    <xf numFmtId="0" fontId="31" fillId="0" borderId="0" xfId="54" applyFont="1">
      <alignment/>
      <protection/>
    </xf>
    <xf numFmtId="0" fontId="28" fillId="0" borderId="0" xfId="54">
      <alignment/>
      <protection/>
    </xf>
    <xf numFmtId="0" fontId="32" fillId="0" borderId="0" xfId="54" applyFont="1" applyBorder="1" applyAlignment="1" applyProtection="1">
      <alignment horizontal="left"/>
      <protection locked="0"/>
    </xf>
    <xf numFmtId="0" fontId="32" fillId="0" borderId="0" xfId="54" applyFont="1" applyBorder="1" applyAlignment="1">
      <alignment horizontal="left"/>
      <protection/>
    </xf>
    <xf numFmtId="0" fontId="5" fillId="0" borderId="0" xfId="54" applyFont="1" applyBorder="1">
      <alignment/>
      <protection/>
    </xf>
    <xf numFmtId="0" fontId="28" fillId="0" borderId="10" xfId="54" applyBorder="1">
      <alignment/>
      <protection/>
    </xf>
    <xf numFmtId="0" fontId="5" fillId="0" borderId="10" xfId="54" applyFont="1" applyBorder="1" applyAlignment="1" applyProtection="1">
      <alignment horizontal="centerContinuous"/>
      <protection locked="0"/>
    </xf>
    <xf numFmtId="0" fontId="5" fillId="0" borderId="0" xfId="54" applyFont="1" applyBorder="1" applyAlignment="1" applyProtection="1">
      <alignment horizontal="centerContinuous"/>
      <protection locked="0"/>
    </xf>
    <xf numFmtId="0" fontId="34" fillId="0" borderId="0" xfId="54" applyFont="1" applyBorder="1">
      <alignment/>
      <protection/>
    </xf>
    <xf numFmtId="0" fontId="34" fillId="0" borderId="15" xfId="54" applyFont="1" applyBorder="1" applyAlignment="1" applyProtection="1">
      <alignment horizontal="center"/>
      <protection locked="0"/>
    </xf>
    <xf numFmtId="0" fontId="34" fillId="0" borderId="16" xfId="54" applyFont="1" applyBorder="1" applyAlignment="1" applyProtection="1">
      <alignment horizontal="center"/>
      <protection locked="0"/>
    </xf>
    <xf numFmtId="0" fontId="34" fillId="0" borderId="15" xfId="54" applyFont="1" applyBorder="1">
      <alignment/>
      <protection/>
    </xf>
    <xf numFmtId="0" fontId="34" fillId="0" borderId="14" xfId="54" applyFont="1" applyBorder="1" applyAlignment="1" applyProtection="1">
      <alignment horizontal="center"/>
      <protection locked="0"/>
    </xf>
    <xf numFmtId="0" fontId="34" fillId="0" borderId="0" xfId="54" applyFont="1" applyBorder="1" applyAlignment="1" applyProtection="1">
      <alignment horizontal="center"/>
      <protection locked="0"/>
    </xf>
    <xf numFmtId="0" fontId="34" fillId="0" borderId="14" xfId="54" applyFont="1" applyBorder="1">
      <alignment/>
      <protection/>
    </xf>
    <xf numFmtId="0" fontId="34" fillId="0" borderId="18" xfId="54" applyFont="1" applyBorder="1" applyAlignment="1" applyProtection="1">
      <alignment horizontal="center"/>
      <protection locked="0"/>
    </xf>
    <xf numFmtId="0" fontId="34" fillId="0" borderId="10" xfId="54" applyFont="1" applyBorder="1" applyAlignment="1" applyProtection="1">
      <alignment horizontal="center"/>
      <protection locked="0"/>
    </xf>
    <xf numFmtId="0" fontId="5" fillId="0" borderId="12" xfId="54" applyFont="1" applyBorder="1" applyAlignment="1" applyProtection="1">
      <alignment horizontal="left"/>
      <protection locked="0"/>
    </xf>
    <xf numFmtId="0" fontId="5" fillId="0" borderId="11" xfId="54" applyFont="1" applyBorder="1">
      <alignment/>
      <protection/>
    </xf>
    <xf numFmtId="0" fontId="5" fillId="0" borderId="14" xfId="54" applyFont="1" applyBorder="1" applyAlignment="1" applyProtection="1">
      <alignment horizontal="center"/>
      <protection locked="0"/>
    </xf>
    <xf numFmtId="0" fontId="5" fillId="0" borderId="14" xfId="54" applyFont="1" applyBorder="1">
      <alignment/>
      <protection/>
    </xf>
    <xf numFmtId="0" fontId="5" fillId="0" borderId="12" xfId="54" applyFont="1" applyBorder="1" applyAlignment="1" applyProtection="1">
      <alignment horizontal="left" vertical="center"/>
      <protection locked="0"/>
    </xf>
    <xf numFmtId="0" fontId="5" fillId="0" borderId="12" xfId="54" applyFont="1" applyBorder="1" applyAlignment="1" applyProtection="1">
      <alignment horizontal="left" vertical="center" wrapText="1"/>
      <protection locked="0"/>
    </xf>
    <xf numFmtId="39" fontId="5" fillId="0" borderId="12" xfId="54" applyNumberFormat="1" applyFont="1" applyBorder="1" applyAlignment="1" applyProtection="1">
      <alignment vertical="center"/>
      <protection locked="0"/>
    </xf>
    <xf numFmtId="39" fontId="5" fillId="0" borderId="0" xfId="54" applyNumberFormat="1" applyFont="1" applyBorder="1" applyAlignment="1" applyProtection="1">
      <alignment vertical="center"/>
      <protection locked="0"/>
    </xf>
    <xf numFmtId="0" fontId="5" fillId="0" borderId="14" xfId="54" applyFont="1" applyBorder="1" applyAlignment="1" applyProtection="1">
      <alignment horizontal="center" vertical="center"/>
      <protection locked="0"/>
    </xf>
    <xf numFmtId="43" fontId="5" fillId="0" borderId="14" xfId="50" applyFont="1" applyBorder="1" applyAlignment="1" applyProtection="1">
      <alignment horizontal="right" vertical="center"/>
      <protection locked="0"/>
    </xf>
    <xf numFmtId="39" fontId="5" fillId="0" borderId="14" xfId="54" applyNumberFormat="1" applyFont="1" applyBorder="1" applyAlignment="1" applyProtection="1">
      <alignment vertical="center"/>
      <protection locked="0"/>
    </xf>
    <xf numFmtId="10" fontId="5" fillId="0" borderId="12" xfId="56" applyNumberFormat="1" applyFont="1" applyBorder="1" applyAlignment="1" applyProtection="1">
      <alignment vertical="center"/>
      <protection locked="0"/>
    </xf>
    <xf numFmtId="10" fontId="5" fillId="0" borderId="12" xfId="56" applyNumberFormat="1" applyFont="1" applyBorder="1" applyAlignment="1" applyProtection="1">
      <alignment horizontal="center" vertical="center"/>
      <protection locked="0"/>
    </xf>
    <xf numFmtId="0" fontId="5" fillId="0" borderId="12" xfId="54" applyFont="1" applyBorder="1" applyAlignment="1">
      <alignment vertical="center"/>
      <protection/>
    </xf>
    <xf numFmtId="0" fontId="5" fillId="0" borderId="12" xfId="54" applyFont="1" applyBorder="1" applyAlignment="1" applyProtection="1">
      <alignment horizontal="right" vertical="center"/>
      <protection locked="0"/>
    </xf>
    <xf numFmtId="0" fontId="5" fillId="0" borderId="14" xfId="54" applyFont="1" applyBorder="1" applyAlignment="1" applyProtection="1">
      <alignment horizontal="right" vertical="center"/>
      <protection locked="0"/>
    </xf>
    <xf numFmtId="0" fontId="5" fillId="0" borderId="12" xfId="54" applyFont="1" applyBorder="1" applyAlignment="1" applyProtection="1">
      <alignment horizontal="center" vertical="center"/>
      <protection locked="0"/>
    </xf>
    <xf numFmtId="0" fontId="5" fillId="0" borderId="14" xfId="54" applyFont="1" applyBorder="1" applyAlignment="1">
      <alignment vertical="center"/>
      <protection/>
    </xf>
    <xf numFmtId="0" fontId="5" fillId="0" borderId="12" xfId="54" applyFont="1" applyBorder="1" applyAlignment="1">
      <alignment horizontal="center" vertical="center"/>
      <protection/>
    </xf>
    <xf numFmtId="39" fontId="5" fillId="0" borderId="12" xfId="54" applyNumberFormat="1" applyFont="1" applyBorder="1" applyAlignment="1" applyProtection="1">
      <alignment horizontal="center" vertical="center"/>
      <protection locked="0"/>
    </xf>
    <xf numFmtId="0" fontId="5" fillId="0" borderId="12" xfId="54" applyFont="1" applyBorder="1">
      <alignment/>
      <protection/>
    </xf>
    <xf numFmtId="39" fontId="5" fillId="0" borderId="0" xfId="54" applyNumberFormat="1" applyFont="1" applyBorder="1" applyProtection="1">
      <alignment/>
      <protection locked="0"/>
    </xf>
    <xf numFmtId="39" fontId="5" fillId="0" borderId="12" xfId="54" applyNumberFormat="1" applyFont="1" applyBorder="1" applyProtection="1">
      <alignment/>
      <protection locked="0"/>
    </xf>
    <xf numFmtId="0" fontId="5" fillId="0" borderId="12" xfId="54" applyFont="1" applyBorder="1" applyAlignment="1" applyProtection="1">
      <alignment horizontal="right"/>
      <protection locked="0"/>
    </xf>
    <xf numFmtId="0" fontId="5" fillId="0" borderId="14" xfId="54" applyFont="1" applyBorder="1" applyAlignment="1" applyProtection="1">
      <alignment horizontal="right"/>
      <protection locked="0"/>
    </xf>
    <xf numFmtId="37" fontId="5" fillId="0" borderId="12" xfId="54" applyNumberFormat="1" applyFont="1" applyBorder="1" applyAlignment="1">
      <alignment horizontal="center"/>
      <protection/>
    </xf>
    <xf numFmtId="0" fontId="36" fillId="0" borderId="12" xfId="54" applyFont="1" applyBorder="1" applyAlignment="1" applyProtection="1">
      <alignment horizontal="center"/>
      <protection locked="0"/>
    </xf>
    <xf numFmtId="39" fontId="5" fillId="0" borderId="21" xfId="54" applyNumberFormat="1" applyFont="1" applyBorder="1" applyProtection="1">
      <alignment/>
      <protection locked="0"/>
    </xf>
    <xf numFmtId="39" fontId="5" fillId="0" borderId="22" xfId="54" applyNumberFormat="1" applyFont="1" applyBorder="1" applyProtection="1">
      <alignment/>
      <protection locked="0"/>
    </xf>
    <xf numFmtId="39" fontId="5" fillId="0" borderId="14" xfId="54" applyNumberFormat="1" applyFont="1" applyBorder="1" applyProtection="1">
      <alignment/>
      <protection locked="0"/>
    </xf>
    <xf numFmtId="10" fontId="5" fillId="0" borderId="21" xfId="56" applyNumberFormat="1" applyFont="1" applyBorder="1" applyAlignment="1" applyProtection="1">
      <alignment/>
      <protection locked="0"/>
    </xf>
    <xf numFmtId="0" fontId="5" fillId="0" borderId="19" xfId="54" applyFont="1" applyBorder="1" applyAlignment="1">
      <alignment horizontal="center"/>
      <protection/>
    </xf>
    <xf numFmtId="0" fontId="5" fillId="0" borderId="19" xfId="54" applyFont="1" applyBorder="1">
      <alignment/>
      <protection/>
    </xf>
    <xf numFmtId="0" fontId="5" fillId="0" borderId="10" xfId="54" applyFont="1" applyBorder="1">
      <alignment/>
      <protection/>
    </xf>
    <xf numFmtId="0" fontId="5" fillId="0" borderId="18" xfId="54" applyFont="1" applyBorder="1" applyAlignment="1" applyProtection="1">
      <alignment horizontal="center"/>
      <protection locked="0"/>
    </xf>
    <xf numFmtId="0" fontId="5" fillId="0" borderId="18" xfId="54" applyFont="1" applyBorder="1">
      <alignment/>
      <protection/>
    </xf>
    <xf numFmtId="0" fontId="5" fillId="0" borderId="0" xfId="54" applyFont="1" applyBorder="1" applyAlignment="1">
      <alignment horizontal="center"/>
      <protection/>
    </xf>
    <xf numFmtId="39" fontId="68" fillId="0" borderId="10" xfId="0" applyFont="1" applyBorder="1" applyAlignment="1">
      <alignment horizontal="left" vertical="center" wrapText="1"/>
    </xf>
    <xf numFmtId="39" fontId="69" fillId="0" borderId="10" xfId="0" applyFont="1" applyBorder="1" applyAlignment="1" applyProtection="1">
      <alignment horizontal="centerContinuous" vertical="center" wrapText="1"/>
      <protection locked="0"/>
    </xf>
    <xf numFmtId="40" fontId="69" fillId="33" borderId="10" xfId="48" applyFont="1" applyFill="1" applyBorder="1" applyAlignment="1" applyProtection="1">
      <alignment horizontal="centerContinuous" vertical="center" wrapText="1"/>
      <protection locked="0"/>
    </xf>
    <xf numFmtId="10" fontId="69" fillId="0" borderId="10" xfId="0" applyNumberFormat="1" applyFont="1" applyBorder="1" applyAlignment="1" applyProtection="1">
      <alignment horizontal="centerContinuous" vertical="center" wrapText="1"/>
      <protection locked="0"/>
    </xf>
    <xf numFmtId="39" fontId="69" fillId="0" borderId="0" xfId="0" applyFont="1" applyFill="1" applyBorder="1" applyAlignment="1">
      <alignment vertical="center"/>
    </xf>
    <xf numFmtId="39" fontId="69" fillId="0" borderId="0" xfId="0" applyFont="1" applyBorder="1" applyAlignment="1">
      <alignment vertical="center"/>
    </xf>
    <xf numFmtId="39" fontId="69" fillId="0" borderId="0" xfId="0" applyFont="1" applyFill="1" applyBorder="1" applyAlignment="1">
      <alignment horizontal="center" vertical="center" wrapText="1"/>
    </xf>
    <xf numFmtId="39" fontId="69" fillId="0" borderId="0" xfId="0" applyFont="1" applyBorder="1" applyAlignment="1">
      <alignment horizontal="center" vertical="center" wrapText="1"/>
    </xf>
    <xf numFmtId="37" fontId="70" fillId="34" borderId="11" xfId="0" applyNumberFormat="1" applyFont="1" applyFill="1" applyBorder="1" applyAlignment="1" applyProtection="1">
      <alignment horizontal="left" vertical="center" wrapText="1"/>
      <protection locked="0"/>
    </xf>
    <xf numFmtId="39" fontId="70" fillId="34" borderId="16" xfId="0" applyFont="1" applyFill="1" applyBorder="1" applyAlignment="1" applyProtection="1">
      <alignment horizontal="left" vertical="center" wrapText="1"/>
      <protection locked="0"/>
    </xf>
    <xf numFmtId="39" fontId="70" fillId="34" borderId="11" xfId="0" applyNumberFormat="1" applyFont="1" applyFill="1" applyBorder="1" applyAlignment="1" applyProtection="1">
      <alignment vertical="center" wrapText="1"/>
      <protection locked="0"/>
    </xf>
    <xf numFmtId="10" fontId="70" fillId="34" borderId="11" xfId="56" applyNumberFormat="1" applyFont="1" applyFill="1" applyBorder="1" applyAlignment="1" applyProtection="1">
      <alignment horizontal="center" vertical="center" wrapText="1"/>
      <protection locked="0"/>
    </xf>
    <xf numFmtId="40" fontId="70" fillId="0" borderId="0" xfId="48" applyFont="1" applyFill="1" applyBorder="1" applyAlignment="1" applyProtection="1">
      <alignment vertical="center"/>
      <protection locked="0"/>
    </xf>
    <xf numFmtId="39" fontId="70" fillId="0" borderId="0" xfId="0" applyFont="1" applyFill="1" applyBorder="1" applyAlignment="1">
      <alignment vertical="center"/>
    </xf>
    <xf numFmtId="39" fontId="70" fillId="0" borderId="0" xfId="0" applyFont="1" applyBorder="1" applyAlignment="1">
      <alignment vertical="center"/>
    </xf>
    <xf numFmtId="39" fontId="71" fillId="0" borderId="12" xfId="0" applyFont="1" applyFill="1" applyBorder="1" applyAlignment="1" applyProtection="1">
      <alignment horizontal="left" vertical="center" wrapText="1"/>
      <protection locked="0"/>
    </xf>
    <xf numFmtId="39" fontId="71" fillId="0" borderId="0" xfId="0" applyFont="1" applyFill="1" applyBorder="1" applyAlignment="1" applyProtection="1">
      <alignment horizontal="left" vertical="center" wrapText="1"/>
      <protection locked="0"/>
    </xf>
    <xf numFmtId="39" fontId="71" fillId="0" borderId="12" xfId="0" applyFont="1" applyFill="1" applyBorder="1" applyAlignment="1">
      <alignment vertical="center" wrapText="1"/>
    </xf>
    <xf numFmtId="10" fontId="71" fillId="0" borderId="12" xfId="56" applyNumberFormat="1" applyFont="1" applyFill="1" applyBorder="1" applyAlignment="1">
      <alignment horizontal="center" vertical="center" wrapText="1"/>
    </xf>
    <xf numFmtId="10" fontId="71" fillId="0" borderId="0" xfId="56" applyNumberFormat="1" applyFont="1" applyBorder="1" applyAlignment="1">
      <alignment vertical="center"/>
    </xf>
    <xf numFmtId="39" fontId="71" fillId="0" borderId="0" xfId="0" applyFont="1" applyBorder="1" applyAlignment="1">
      <alignment vertical="center"/>
    </xf>
    <xf numFmtId="39" fontId="69" fillId="0" borderId="12" xfId="0" applyFont="1" applyFill="1" applyBorder="1" applyAlignment="1" applyProtection="1">
      <alignment horizontal="left" vertical="center" wrapText="1"/>
      <protection locked="0"/>
    </xf>
    <xf numFmtId="39" fontId="69" fillId="0" borderId="0" xfId="0" applyFont="1" applyFill="1" applyBorder="1" applyAlignment="1" applyProtection="1">
      <alignment horizontal="left" vertical="center" wrapText="1"/>
      <protection locked="0"/>
    </xf>
    <xf numFmtId="39" fontId="69" fillId="0" borderId="12" xfId="0" applyFont="1" applyFill="1" applyBorder="1" applyAlignment="1">
      <alignment vertical="center" wrapText="1"/>
    </xf>
    <xf numFmtId="10" fontId="69" fillId="0" borderId="12" xfId="56" applyNumberFormat="1" applyFont="1" applyFill="1" applyBorder="1" applyAlignment="1" applyProtection="1">
      <alignment horizontal="center" vertical="center" wrapText="1"/>
      <protection locked="0"/>
    </xf>
    <xf numFmtId="39" fontId="71" fillId="34" borderId="12" xfId="0" applyFont="1" applyFill="1" applyBorder="1" applyAlignment="1" applyProtection="1">
      <alignment horizontal="left" vertical="center" wrapText="1"/>
      <protection locked="0"/>
    </xf>
    <xf numFmtId="39" fontId="71" fillId="34" borderId="0" xfId="0" applyFont="1" applyFill="1" applyBorder="1" applyAlignment="1" applyProtection="1">
      <alignment horizontal="left" vertical="center" wrapText="1"/>
      <protection locked="0"/>
    </xf>
    <xf numFmtId="39" fontId="71" fillId="34" borderId="12" xfId="0" applyFont="1" applyFill="1" applyBorder="1" applyAlignment="1">
      <alignment vertical="center" wrapText="1"/>
    </xf>
    <xf numFmtId="10" fontId="71" fillId="34" borderId="12" xfId="56" applyNumberFormat="1" applyFont="1" applyFill="1" applyBorder="1" applyAlignment="1">
      <alignment horizontal="center" vertical="center" wrapText="1"/>
    </xf>
    <xf numFmtId="39" fontId="69" fillId="0" borderId="19" xfId="0" applyFont="1" applyFill="1" applyBorder="1" applyAlignment="1" applyProtection="1">
      <alignment horizontal="left" vertical="center" wrapText="1"/>
      <protection locked="0"/>
    </xf>
    <xf numFmtId="39" fontId="69" fillId="0" borderId="19" xfId="0" applyFont="1" applyFill="1" applyBorder="1" applyAlignment="1">
      <alignment vertical="center" wrapText="1"/>
    </xf>
    <xf numFmtId="10" fontId="69" fillId="0" borderId="19" xfId="56" applyNumberFormat="1" applyFont="1" applyFill="1" applyBorder="1" applyAlignment="1" applyProtection="1">
      <alignment horizontal="center" vertical="center" wrapText="1"/>
      <protection locked="0"/>
    </xf>
    <xf numFmtId="39" fontId="69" fillId="0" borderId="0" xfId="0" applyFont="1" applyBorder="1" applyAlignment="1" applyProtection="1">
      <alignment horizontal="left" vertical="center" wrapText="1"/>
      <protection locked="0"/>
    </xf>
    <xf numFmtId="39" fontId="69" fillId="0" borderId="0" xfId="0" applyFont="1" applyBorder="1" applyAlignment="1">
      <alignment vertical="center" wrapText="1"/>
    </xf>
    <xf numFmtId="40" fontId="69" fillId="33" borderId="0" xfId="48" applyFont="1" applyFill="1" applyBorder="1" applyAlignment="1" applyProtection="1">
      <alignment vertical="center" wrapText="1"/>
      <protection locked="0"/>
    </xf>
    <xf numFmtId="10" fontId="69" fillId="0" borderId="0" xfId="56" applyNumberFormat="1" applyFont="1" applyBorder="1" applyAlignment="1" applyProtection="1">
      <alignment vertical="center" wrapText="1"/>
      <protection locked="0"/>
    </xf>
    <xf numFmtId="37" fontId="71" fillId="34" borderId="12" xfId="0" applyNumberFormat="1" applyFont="1" applyFill="1" applyBorder="1" applyAlignment="1" applyProtection="1">
      <alignment horizontal="left" vertical="center" wrapText="1"/>
      <protection locked="0"/>
    </xf>
    <xf numFmtId="39" fontId="69" fillId="0" borderId="13" xfId="0" applyFont="1" applyFill="1" applyBorder="1" applyAlignment="1" applyProtection="1">
      <alignment horizontal="left" vertical="center" wrapText="1"/>
      <protection locked="0"/>
    </xf>
    <xf numFmtId="39" fontId="69" fillId="0" borderId="13" xfId="0" applyNumberFormat="1" applyFont="1" applyFill="1" applyBorder="1" applyAlignment="1" applyProtection="1">
      <alignment vertical="center" wrapText="1"/>
      <protection locked="0"/>
    </xf>
    <xf numFmtId="39" fontId="69" fillId="0" borderId="0" xfId="0" applyFont="1" applyFill="1" applyBorder="1" applyAlignment="1">
      <alignment horizontal="right" vertical="center" wrapText="1"/>
    </xf>
    <xf numFmtId="39" fontId="69" fillId="0" borderId="0" xfId="0" applyFont="1" applyBorder="1" applyAlignment="1">
      <alignment horizontal="right" vertical="center" wrapText="1"/>
    </xf>
    <xf numFmtId="37" fontId="69" fillId="0" borderId="12" xfId="0" applyNumberFormat="1" applyFont="1" applyFill="1" applyBorder="1" applyAlignment="1" applyProtection="1">
      <alignment horizontal="left" vertical="center" wrapText="1"/>
      <protection locked="0"/>
    </xf>
    <xf numFmtId="39" fontId="69" fillId="0" borderId="17" xfId="0" applyFont="1" applyFill="1" applyBorder="1" applyAlignment="1" applyProtection="1">
      <alignment horizontal="left" vertical="center" wrapText="1"/>
      <protection locked="0"/>
    </xf>
    <xf numFmtId="39" fontId="69" fillId="0" borderId="17" xfId="0" applyNumberFormat="1" applyFont="1" applyFill="1" applyBorder="1" applyAlignment="1" applyProtection="1">
      <alignment vertical="center" wrapText="1"/>
      <protection locked="0"/>
    </xf>
    <xf numFmtId="39" fontId="69" fillId="0" borderId="0" xfId="0" applyNumberFormat="1" applyFont="1" applyBorder="1" applyAlignment="1" applyProtection="1">
      <alignment vertical="center" wrapText="1"/>
      <protection locked="0"/>
    </xf>
    <xf numFmtId="39" fontId="70" fillId="34" borderId="12" xfId="0" applyFont="1" applyFill="1" applyBorder="1" applyAlignment="1" applyProtection="1">
      <alignment horizontal="left" vertical="center" wrapText="1"/>
      <protection locked="0"/>
    </xf>
    <xf numFmtId="39" fontId="70" fillId="34" borderId="13" xfId="0" applyFont="1" applyFill="1" applyBorder="1" applyAlignment="1" applyProtection="1">
      <alignment horizontal="left" vertical="center" wrapText="1"/>
      <protection locked="0"/>
    </xf>
    <xf numFmtId="39" fontId="70" fillId="34" borderId="13" xfId="0" applyNumberFormat="1" applyFont="1" applyFill="1" applyBorder="1" applyAlignment="1" applyProtection="1">
      <alignment vertical="center" wrapText="1"/>
      <protection locked="0"/>
    </xf>
    <xf numFmtId="40" fontId="70" fillId="34" borderId="14" xfId="48" applyFont="1" applyFill="1" applyBorder="1" applyAlignment="1" applyProtection="1">
      <alignment vertical="center" wrapText="1"/>
      <protection locked="0"/>
    </xf>
    <xf numFmtId="10" fontId="70" fillId="34" borderId="12" xfId="56" applyNumberFormat="1" applyFont="1" applyFill="1" applyBorder="1" applyAlignment="1" applyProtection="1">
      <alignment vertical="center" wrapText="1"/>
      <protection locked="0"/>
    </xf>
    <xf numFmtId="39" fontId="69" fillId="0" borderId="12" xfId="0" applyFont="1" applyBorder="1" applyAlignment="1" applyProtection="1">
      <alignment horizontal="left" vertical="center" wrapText="1"/>
      <protection locked="0"/>
    </xf>
    <xf numFmtId="39" fontId="69" fillId="0" borderId="13" xfId="0" applyFont="1" applyBorder="1" applyAlignment="1" applyProtection="1">
      <alignment horizontal="left" vertical="center" wrapText="1"/>
      <protection locked="0"/>
    </xf>
    <xf numFmtId="39" fontId="69" fillId="0" borderId="13" xfId="0" applyFont="1" applyBorder="1" applyAlignment="1" applyProtection="1">
      <alignment horizontal="right" vertical="center" wrapText="1"/>
      <protection locked="0"/>
    </xf>
    <xf numFmtId="10" fontId="69" fillId="0" borderId="12" xfId="56" applyNumberFormat="1" applyFont="1" applyBorder="1" applyAlignment="1" applyProtection="1">
      <alignment vertical="center" wrapText="1"/>
      <protection locked="0"/>
    </xf>
    <xf numFmtId="39" fontId="69" fillId="0" borderId="19" xfId="0" applyFont="1" applyBorder="1" applyAlignment="1" applyProtection="1">
      <alignment horizontal="left" vertical="center" wrapText="1"/>
      <protection locked="0"/>
    </xf>
    <xf numFmtId="39" fontId="69" fillId="0" borderId="17" xfId="0" applyFont="1" applyBorder="1" applyAlignment="1" applyProtection="1">
      <alignment horizontal="left" vertical="center" wrapText="1"/>
      <protection locked="0"/>
    </xf>
    <xf numFmtId="39" fontId="69" fillId="0" borderId="17" xfId="0" applyFont="1" applyBorder="1" applyAlignment="1" applyProtection="1">
      <alignment horizontal="right" vertical="center" wrapText="1"/>
      <protection locked="0"/>
    </xf>
    <xf numFmtId="39" fontId="69" fillId="0" borderId="0" xfId="0" applyFont="1" applyBorder="1" applyAlignment="1" applyProtection="1">
      <alignment horizontal="right" vertical="center" wrapText="1"/>
      <protection locked="0"/>
    </xf>
    <xf numFmtId="40" fontId="69" fillId="33" borderId="0" xfId="48" applyFont="1" applyFill="1" applyBorder="1" applyAlignment="1" applyProtection="1">
      <alignment horizontal="right" vertical="center" wrapText="1"/>
      <protection locked="0"/>
    </xf>
    <xf numFmtId="37" fontId="70" fillId="34" borderId="15" xfId="0" applyNumberFormat="1" applyFont="1" applyFill="1" applyBorder="1" applyAlignment="1" applyProtection="1">
      <alignment horizontal="left" vertical="center" wrapText="1"/>
      <protection locked="0"/>
    </xf>
    <xf numFmtId="39" fontId="70" fillId="34" borderId="15" xfId="0" applyFont="1" applyFill="1" applyBorder="1" applyAlignment="1" applyProtection="1">
      <alignment horizontal="left" vertical="center" wrapText="1"/>
      <protection locked="0"/>
    </xf>
    <xf numFmtId="40" fontId="70" fillId="34" borderId="11" xfId="48" applyFont="1" applyFill="1" applyBorder="1" applyAlignment="1" applyProtection="1">
      <alignment vertical="center" wrapText="1"/>
      <protection locked="0"/>
    </xf>
    <xf numFmtId="10" fontId="70" fillId="34" borderId="11" xfId="56" applyNumberFormat="1" applyFont="1" applyFill="1" applyBorder="1" applyAlignment="1" applyProtection="1">
      <alignment vertical="center" wrapText="1"/>
      <protection locked="0"/>
    </xf>
    <xf numFmtId="39" fontId="69" fillId="0" borderId="14" xfId="0" applyFont="1" applyBorder="1" applyAlignment="1" applyProtection="1">
      <alignment horizontal="left" vertical="center" wrapText="1"/>
      <protection locked="0"/>
    </xf>
    <xf numFmtId="39" fontId="69" fillId="0" borderId="12" xfId="0" applyNumberFormat="1" applyFont="1" applyBorder="1" applyAlignment="1" applyProtection="1">
      <alignment vertical="center" wrapText="1"/>
      <protection locked="0"/>
    </xf>
    <xf numFmtId="10" fontId="69" fillId="0" borderId="19" xfId="0" applyNumberFormat="1" applyFont="1" applyBorder="1" applyAlignment="1" applyProtection="1">
      <alignment vertical="center" wrapText="1"/>
      <protection locked="0"/>
    </xf>
    <xf numFmtId="39" fontId="69" fillId="0" borderId="0" xfId="0" applyFont="1" applyBorder="1" applyAlignment="1">
      <alignment horizontal="left" vertical="center" wrapText="1"/>
    </xf>
    <xf numFmtId="40" fontId="69" fillId="33" borderId="0" xfId="48" applyFont="1" applyFill="1" applyBorder="1" applyAlignment="1">
      <alignment vertical="center" wrapText="1"/>
    </xf>
    <xf numFmtId="10" fontId="69" fillId="0" borderId="0" xfId="0" applyNumberFormat="1" applyFont="1" applyBorder="1" applyAlignment="1" applyProtection="1">
      <alignment vertical="center" wrapText="1"/>
      <protection locked="0"/>
    </xf>
    <xf numFmtId="39" fontId="70" fillId="35" borderId="12" xfId="0" applyFont="1" applyFill="1" applyBorder="1" applyAlignment="1" applyProtection="1">
      <alignment horizontal="left" vertical="center" wrapText="1"/>
      <protection locked="0"/>
    </xf>
    <xf numFmtId="39" fontId="70" fillId="35" borderId="11" xfId="0" applyNumberFormat="1" applyFont="1" applyFill="1" applyBorder="1" applyAlignment="1" applyProtection="1">
      <alignment vertical="center" wrapText="1"/>
      <protection locked="0"/>
    </xf>
    <xf numFmtId="10" fontId="70" fillId="35" borderId="11" xfId="0" applyNumberFormat="1" applyFont="1" applyFill="1" applyBorder="1" applyAlignment="1" applyProtection="1">
      <alignment horizontal="center" vertical="center" wrapText="1"/>
      <protection locked="0"/>
    </xf>
    <xf numFmtId="39" fontId="70" fillId="34" borderId="12" xfId="0" applyFont="1" applyFill="1" applyBorder="1" applyAlignment="1">
      <alignment horizontal="left" vertical="center" wrapText="1"/>
    </xf>
    <xf numFmtId="39" fontId="71" fillId="34" borderId="0" xfId="0" applyNumberFormat="1" applyFont="1" applyFill="1" applyBorder="1" applyAlignment="1" applyProtection="1">
      <alignment vertical="center" wrapText="1"/>
      <protection locked="0"/>
    </xf>
    <xf numFmtId="40" fontId="71" fillId="34" borderId="12" xfId="48" applyFont="1" applyFill="1" applyBorder="1" applyAlignment="1">
      <alignment vertical="center" wrapText="1"/>
    </xf>
    <xf numFmtId="10" fontId="71" fillId="34" borderId="12" xfId="0" applyNumberFormat="1" applyFont="1" applyFill="1" applyBorder="1" applyAlignment="1" applyProtection="1">
      <alignment horizontal="center" vertical="center" wrapText="1"/>
      <protection locked="0"/>
    </xf>
    <xf numFmtId="10" fontId="69" fillId="0" borderId="12" xfId="0" applyNumberFormat="1" applyFont="1" applyBorder="1" applyAlignment="1" applyProtection="1">
      <alignment horizontal="center" vertical="center" wrapText="1"/>
      <protection locked="0"/>
    </xf>
    <xf numFmtId="39" fontId="69" fillId="0" borderId="19" xfId="0" applyFont="1" applyBorder="1" applyAlignment="1">
      <alignment horizontal="left" vertical="center" wrapText="1"/>
    </xf>
    <xf numFmtId="39" fontId="69" fillId="0" borderId="19" xfId="0" applyFont="1" applyBorder="1" applyAlignment="1">
      <alignment vertical="center" wrapText="1"/>
    </xf>
    <xf numFmtId="39" fontId="69" fillId="0" borderId="10" xfId="0" applyNumberFormat="1" applyFont="1" applyBorder="1" applyAlignment="1" applyProtection="1">
      <alignment vertical="center" wrapText="1"/>
      <protection locked="0"/>
    </xf>
    <xf numFmtId="40" fontId="69" fillId="33" borderId="19" xfId="48" applyFont="1" applyFill="1" applyBorder="1" applyAlignment="1">
      <alignment vertical="center" wrapText="1"/>
    </xf>
    <xf numFmtId="10" fontId="69" fillId="0" borderId="0" xfId="0" applyNumberFormat="1" applyFont="1" applyBorder="1" applyAlignment="1">
      <alignment vertical="center" wrapText="1"/>
    </xf>
    <xf numFmtId="39" fontId="11" fillId="0" borderId="0" xfId="0" applyFont="1" applyFill="1" applyBorder="1" applyAlignment="1" applyProtection="1">
      <alignment/>
      <protection locked="0"/>
    </xf>
    <xf numFmtId="39" fontId="11" fillId="0" borderId="0" xfId="0" applyFont="1" applyFill="1" applyBorder="1" applyAlignment="1">
      <alignment/>
    </xf>
    <xf numFmtId="39" fontId="69" fillId="0" borderId="14" xfId="0" applyFont="1" applyFill="1" applyBorder="1" applyAlignment="1" applyProtection="1">
      <alignment horizontal="left" vertical="center" wrapText="1"/>
      <protection locked="0"/>
    </xf>
    <xf numFmtId="39" fontId="69" fillId="0" borderId="12" xfId="0" applyNumberFormat="1" applyFont="1" applyFill="1" applyBorder="1" applyAlignment="1" applyProtection="1">
      <alignment vertical="center" wrapText="1"/>
      <protection locked="0"/>
    </xf>
    <xf numFmtId="39" fontId="14" fillId="0" borderId="0" xfId="0" applyFont="1" applyFill="1" applyBorder="1" applyAlignment="1" applyProtection="1">
      <alignment horizontal="left"/>
      <protection locked="0"/>
    </xf>
    <xf numFmtId="39" fontId="14" fillId="0" borderId="13" xfId="0" applyFont="1" applyFill="1" applyBorder="1" applyAlignment="1" applyProtection="1">
      <alignment horizontal="left" wrapText="1"/>
      <protection locked="0"/>
    </xf>
    <xf numFmtId="39" fontId="14" fillId="0" borderId="0" xfId="0" applyFont="1" applyFill="1" applyBorder="1" applyAlignment="1" applyProtection="1">
      <alignment/>
      <protection locked="0"/>
    </xf>
    <xf numFmtId="39" fontId="14" fillId="0" borderId="14" xfId="0" applyFont="1" applyFill="1" applyBorder="1" applyAlignment="1" applyProtection="1">
      <alignment horizontal="center"/>
      <protection locked="0"/>
    </xf>
    <xf numFmtId="39" fontId="14" fillId="0" borderId="14" xfId="0" applyNumberFormat="1" applyFont="1" applyFill="1" applyBorder="1" applyAlignment="1" applyProtection="1">
      <alignment/>
      <protection locked="0"/>
    </xf>
    <xf numFmtId="39" fontId="10" fillId="0" borderId="0" xfId="0" applyFont="1" applyFill="1" applyAlignment="1">
      <alignment/>
    </xf>
    <xf numFmtId="39" fontId="14" fillId="0" borderId="0" xfId="0" applyFont="1" applyFill="1" applyBorder="1" applyAlignment="1">
      <alignment/>
    </xf>
    <xf numFmtId="39" fontId="11" fillId="0" borderId="0" xfId="0" applyFont="1" applyBorder="1" applyAlignment="1">
      <alignment horizontal="left" wrapText="1"/>
    </xf>
    <xf numFmtId="39" fontId="14" fillId="0" borderId="0" xfId="0" applyFont="1" applyBorder="1" applyAlignment="1">
      <alignment horizontal="centerContinuous"/>
    </xf>
    <xf numFmtId="39" fontId="10" fillId="0" borderId="0" xfId="0" applyFont="1" applyAlignment="1">
      <alignment horizontal="centerContinuous"/>
    </xf>
    <xf numFmtId="39" fontId="10" fillId="0" borderId="15" xfId="0" applyFont="1" applyBorder="1" applyAlignment="1">
      <alignment horizontal="centerContinuous"/>
    </xf>
    <xf numFmtId="39" fontId="10" fillId="0" borderId="0" xfId="0" applyFont="1" applyBorder="1" applyAlignment="1">
      <alignment horizontal="centerContinuous"/>
    </xf>
    <xf numFmtId="39" fontId="10" fillId="0" borderId="20" xfId="0" applyFont="1" applyBorder="1" applyAlignment="1">
      <alignment horizontal="centerContinuous"/>
    </xf>
    <xf numFmtId="39" fontId="14" fillId="0" borderId="15" xfId="0" applyFont="1" applyBorder="1" applyAlignment="1">
      <alignment horizontal="centerContinuous"/>
    </xf>
    <xf numFmtId="39" fontId="14" fillId="0" borderId="17" xfId="0" applyFont="1" applyBorder="1" applyAlignment="1">
      <alignment/>
    </xf>
    <xf numFmtId="39" fontId="11" fillId="0" borderId="0" xfId="0" applyFont="1" applyBorder="1" applyAlignment="1">
      <alignment horizontal="left"/>
    </xf>
    <xf numFmtId="39" fontId="37" fillId="0" borderId="0" xfId="0" applyFont="1" applyBorder="1" applyAlignment="1">
      <alignment horizontal="center"/>
    </xf>
    <xf numFmtId="39" fontId="38" fillId="0" borderId="0" xfId="0" applyFont="1" applyBorder="1" applyAlignment="1" applyProtection="1">
      <alignment horizontal="left"/>
      <protection locked="0"/>
    </xf>
    <xf numFmtId="39" fontId="38" fillId="0" borderId="0" xfId="0" applyFont="1" applyBorder="1" applyAlignment="1">
      <alignment/>
    </xf>
    <xf numFmtId="39" fontId="38" fillId="0" borderId="0" xfId="0" applyNumberFormat="1" applyFont="1" applyBorder="1" applyAlignment="1" applyProtection="1">
      <alignment/>
      <protection locked="0"/>
    </xf>
    <xf numFmtId="39" fontId="19" fillId="0" borderId="23" xfId="0" applyNumberFormat="1" applyFont="1" applyBorder="1" applyAlignment="1" applyProtection="1">
      <alignment/>
      <protection locked="0"/>
    </xf>
    <xf numFmtId="4" fontId="1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9" fontId="39" fillId="0" borderId="0" xfId="0" applyFont="1" applyAlignment="1">
      <alignment horizontal="center"/>
    </xf>
    <xf numFmtId="4" fontId="39" fillId="0" borderId="0" xfId="0" applyNumberFormat="1" applyFont="1" applyAlignment="1">
      <alignment horizontal="center"/>
    </xf>
    <xf numFmtId="39" fontId="40" fillId="0" borderId="0" xfId="0" applyFont="1" applyAlignment="1">
      <alignment/>
    </xf>
    <xf numFmtId="4" fontId="40" fillId="0" borderId="0" xfId="0" applyNumberFormat="1" applyFont="1" applyAlignment="1">
      <alignment/>
    </xf>
    <xf numFmtId="4" fontId="20" fillId="0" borderId="23" xfId="0" applyNumberFormat="1" applyFont="1" applyBorder="1" applyAlignment="1">
      <alignment/>
    </xf>
    <xf numFmtId="39" fontId="14" fillId="0" borderId="0" xfId="0" applyFont="1" applyFill="1" applyBorder="1" applyAlignment="1">
      <alignment horizontal="center"/>
    </xf>
    <xf numFmtId="39" fontId="14" fillId="0" borderId="0" xfId="0" applyFont="1" applyFill="1" applyBorder="1" applyAlignment="1" applyProtection="1">
      <alignment horizontal="center"/>
      <protection locked="0"/>
    </xf>
    <xf numFmtId="39" fontId="14" fillId="0" borderId="10" xfId="0" applyFont="1" applyFill="1" applyBorder="1" applyAlignment="1" applyProtection="1">
      <alignment horizontal="center"/>
      <protection locked="0"/>
    </xf>
    <xf numFmtId="40" fontId="69" fillId="0" borderId="12" xfId="48" applyFont="1" applyFill="1" applyBorder="1" applyAlignment="1" applyProtection="1">
      <alignment vertical="center" wrapText="1"/>
      <protection locked="0"/>
    </xf>
    <xf numFmtId="39" fontId="11" fillId="0" borderId="0" xfId="0" applyFont="1" applyFill="1" applyBorder="1" applyAlignment="1" applyProtection="1">
      <alignment horizontal="center"/>
      <protection locked="0"/>
    </xf>
    <xf numFmtId="39" fontId="19" fillId="0" borderId="0" xfId="0" applyFont="1" applyFill="1" applyBorder="1" applyAlignment="1" applyProtection="1">
      <alignment horizontal="center"/>
      <protection locked="0"/>
    </xf>
    <xf numFmtId="39" fontId="20" fillId="0" borderId="0" xfId="0" applyFont="1" applyFill="1" applyAlignment="1">
      <alignment horizontal="center"/>
    </xf>
    <xf numFmtId="39" fontId="13" fillId="0" borderId="0" xfId="0" applyFont="1" applyFill="1" applyBorder="1" applyAlignment="1" applyProtection="1">
      <alignment horizontal="center"/>
      <protection locked="0"/>
    </xf>
    <xf numFmtId="39" fontId="11" fillId="0" borderId="0" xfId="0" applyFont="1" applyFill="1" applyBorder="1" applyAlignment="1" applyProtection="1">
      <alignment horizontal="left"/>
      <protection locked="0"/>
    </xf>
    <xf numFmtId="39" fontId="11" fillId="0" borderId="13" xfId="0" applyFont="1" applyFill="1" applyBorder="1" applyAlignment="1" applyProtection="1">
      <alignment horizontal="left" wrapText="1"/>
      <protection locked="0"/>
    </xf>
    <xf numFmtId="39" fontId="11" fillId="0" borderId="14" xfId="0" applyFont="1" applyFill="1" applyBorder="1" applyAlignment="1" applyProtection="1">
      <alignment horizontal="center"/>
      <protection locked="0"/>
    </xf>
    <xf numFmtId="39" fontId="11" fillId="0" borderId="14" xfId="0" applyNumberFormat="1" applyFont="1" applyFill="1" applyBorder="1" applyAlignment="1" applyProtection="1">
      <alignment/>
      <protection locked="0"/>
    </xf>
    <xf numFmtId="39" fontId="12" fillId="0" borderId="0" xfId="0" applyFont="1" applyFill="1" applyAlignment="1">
      <alignment/>
    </xf>
    <xf numFmtId="39" fontId="14" fillId="0" borderId="13" xfId="0" applyFont="1" applyFill="1" applyBorder="1" applyAlignment="1">
      <alignment wrapText="1"/>
    </xf>
    <xf numFmtId="39" fontId="14" fillId="0" borderId="14" xfId="0" applyFont="1" applyFill="1" applyBorder="1" applyAlignment="1" applyProtection="1">
      <alignment horizontal="right"/>
      <protection locked="0"/>
    </xf>
    <xf numFmtId="39" fontId="11" fillId="0" borderId="13" xfId="0" applyFont="1" applyFill="1" applyBorder="1" applyAlignment="1">
      <alignment/>
    </xf>
    <xf numFmtId="39" fontId="69" fillId="0" borderId="19" xfId="0" applyNumberFormat="1" applyFont="1" applyFill="1" applyBorder="1" applyAlignment="1" applyProtection="1">
      <alignment vertical="center" wrapText="1"/>
      <protection locked="0"/>
    </xf>
    <xf numFmtId="10" fontId="69" fillId="0" borderId="19" xfId="0" applyNumberFormat="1" applyFont="1" applyFill="1" applyBorder="1" applyAlignment="1" applyProtection="1">
      <alignment vertical="center" wrapText="1"/>
      <protection locked="0"/>
    </xf>
    <xf numFmtId="40" fontId="69" fillId="0" borderId="19" xfId="48" applyFont="1" applyFill="1" applyBorder="1" applyAlignment="1" applyProtection="1">
      <alignment vertical="center" wrapText="1"/>
      <protection locked="0"/>
    </xf>
    <xf numFmtId="39" fontId="69" fillId="0" borderId="0" xfId="0" applyFont="1" applyFill="1" applyBorder="1" applyAlignment="1">
      <alignment vertical="center" wrapText="1"/>
    </xf>
    <xf numFmtId="10" fontId="69" fillId="0" borderId="0" xfId="56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2" fontId="27" fillId="0" borderId="0" xfId="0" applyNumberFormat="1" applyFont="1" applyAlignment="1">
      <alignment horizontal="right"/>
    </xf>
    <xf numFmtId="10" fontId="69" fillId="0" borderId="12" xfId="56" applyNumberFormat="1" applyFont="1" applyFill="1" applyBorder="1" applyAlignment="1" applyProtection="1">
      <alignment vertical="center" wrapText="1"/>
      <protection locked="0"/>
    </xf>
    <xf numFmtId="10" fontId="69" fillId="0" borderId="19" xfId="56" applyNumberFormat="1" applyFont="1" applyFill="1" applyBorder="1" applyAlignment="1" applyProtection="1">
      <alignment vertical="center" wrapText="1"/>
      <protection locked="0"/>
    </xf>
    <xf numFmtId="10" fontId="69" fillId="0" borderId="12" xfId="0" applyNumberFormat="1" applyFont="1" applyFill="1" applyBorder="1" applyAlignment="1" applyProtection="1">
      <alignment vertical="center" wrapText="1"/>
      <protection locked="0"/>
    </xf>
    <xf numFmtId="10" fontId="69" fillId="0" borderId="12" xfId="0" applyNumberFormat="1" applyFont="1" applyFill="1" applyBorder="1" applyAlignment="1" applyProtection="1">
      <alignment horizontal="center" vertical="center" wrapText="1"/>
      <protection locked="0"/>
    </xf>
    <xf numFmtId="39" fontId="11" fillId="0" borderId="15" xfId="0" applyFont="1" applyBorder="1" applyAlignment="1" applyProtection="1">
      <alignment horizontal="center"/>
      <protection locked="0"/>
    </xf>
    <xf numFmtId="39" fontId="11" fillId="0" borderId="20" xfId="0" applyFont="1" applyBorder="1" applyAlignment="1">
      <alignment/>
    </xf>
    <xf numFmtId="10" fontId="5" fillId="0" borderId="12" xfId="56" applyNumberFormat="1" applyFont="1" applyBorder="1" applyAlignment="1" applyProtection="1">
      <alignment horizontal="center"/>
      <protection locked="0"/>
    </xf>
    <xf numFmtId="10" fontId="5" fillId="0" borderId="24" xfId="56" applyNumberFormat="1" applyFont="1" applyBorder="1" applyAlignment="1" applyProtection="1">
      <alignment horizontal="center"/>
      <protection locked="0"/>
    </xf>
    <xf numFmtId="39" fontId="11" fillId="0" borderId="13" xfId="0" applyNumberFormat="1" applyFont="1" applyFill="1" applyBorder="1" applyAlignment="1" applyProtection="1">
      <alignment/>
      <protection locked="0"/>
    </xf>
    <xf numFmtId="39" fontId="69" fillId="0" borderId="0" xfId="0" applyNumberFormat="1" applyFont="1" applyFill="1" applyBorder="1" applyAlignment="1" applyProtection="1">
      <alignment vertical="center" wrapText="1"/>
      <protection locked="0"/>
    </xf>
    <xf numFmtId="40" fontId="69" fillId="0" borderId="0" xfId="48" applyFont="1" applyFill="1" applyBorder="1" applyAlignment="1" applyProtection="1">
      <alignment vertical="center" wrapText="1"/>
      <protection locked="0"/>
    </xf>
    <xf numFmtId="10" fontId="69" fillId="0" borderId="0" xfId="0" applyNumberFormat="1" applyFont="1" applyFill="1" applyBorder="1" applyAlignment="1" applyProtection="1">
      <alignment vertical="center" wrapText="1"/>
      <protection locked="0"/>
    </xf>
    <xf numFmtId="39" fontId="14" fillId="0" borderId="0" xfId="0" applyFont="1" applyBorder="1" applyAlignment="1">
      <alignment horizontal="right"/>
    </xf>
    <xf numFmtId="39" fontId="72" fillId="0" borderId="0" xfId="0" applyFont="1" applyBorder="1" applyAlignment="1">
      <alignment/>
    </xf>
    <xf numFmtId="39" fontId="73" fillId="0" borderId="0" xfId="0" applyFont="1" applyBorder="1" applyAlignment="1">
      <alignment/>
    </xf>
    <xf numFmtId="40" fontId="69" fillId="0" borderId="0" xfId="48" applyFont="1" applyFill="1" applyBorder="1" applyAlignment="1">
      <alignment vertical="center" wrapText="1"/>
    </xf>
    <xf numFmtId="39" fontId="69" fillId="0" borderId="0" xfId="0" applyFont="1" applyFill="1" applyBorder="1" applyAlignment="1">
      <alignment horizontal="left" vertical="center" wrapText="1"/>
    </xf>
    <xf numFmtId="10" fontId="69" fillId="0" borderId="0" xfId="0" applyNumberFormat="1" applyFont="1" applyFill="1" applyBorder="1" applyAlignment="1">
      <alignment vertical="center" wrapText="1"/>
    </xf>
    <xf numFmtId="39" fontId="73" fillId="0" borderId="0" xfId="0" applyFont="1" applyBorder="1" applyAlignment="1">
      <alignment horizontal="left"/>
    </xf>
    <xf numFmtId="39" fontId="14" fillId="0" borderId="13" xfId="0" applyNumberFormat="1" applyFont="1" applyFill="1" applyBorder="1" applyAlignment="1" applyProtection="1">
      <alignment/>
      <protection locked="0"/>
    </xf>
    <xf numFmtId="40" fontId="69" fillId="0" borderId="13" xfId="48" applyFont="1" applyFill="1" applyBorder="1" applyAlignment="1" applyProtection="1">
      <alignment vertical="center" wrapText="1"/>
      <protection locked="0"/>
    </xf>
    <xf numFmtId="39" fontId="10" fillId="0" borderId="0" xfId="0" applyFont="1" applyFill="1" applyBorder="1" applyAlignment="1" applyProtection="1">
      <alignment horizontal="left"/>
      <protection locked="0"/>
    </xf>
    <xf numFmtId="39" fontId="10" fillId="0" borderId="13" xfId="0" applyFont="1" applyFill="1" applyBorder="1" applyAlignment="1" applyProtection="1">
      <alignment horizontal="left" wrapText="1"/>
      <protection locked="0"/>
    </xf>
    <xf numFmtId="37" fontId="11" fillId="0" borderId="0" xfId="0" applyNumberFormat="1" applyFont="1" applyFill="1" applyBorder="1" applyAlignment="1">
      <alignment horizontal="center"/>
    </xf>
    <xf numFmtId="39" fontId="11" fillId="0" borderId="13" xfId="0" applyFont="1" applyFill="1" applyBorder="1" applyAlignment="1" applyProtection="1">
      <alignment horizontal="left" shrinkToFit="1"/>
      <protection locked="0"/>
    </xf>
    <xf numFmtId="39" fontId="11" fillId="0" borderId="13" xfId="0" applyFont="1" applyFill="1" applyBorder="1" applyAlignment="1" applyProtection="1">
      <alignment horizontal="left"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4" fillId="0" borderId="0" xfId="0" applyNumberFormat="1" applyFont="1" applyFill="1" applyBorder="1" applyAlignment="1" applyProtection="1">
      <alignment/>
      <protection locked="0"/>
    </xf>
    <xf numFmtId="43" fontId="14" fillId="0" borderId="0" xfId="0" applyNumberFormat="1" applyFont="1" applyFill="1" applyBorder="1" applyAlignment="1" applyProtection="1">
      <alignment horizontal="right"/>
      <protection locked="0"/>
    </xf>
    <xf numFmtId="43" fontId="14" fillId="0" borderId="0" xfId="0" applyNumberFormat="1" applyFont="1" applyFill="1" applyBorder="1" applyAlignment="1">
      <alignment/>
    </xf>
    <xf numFmtId="39" fontId="14" fillId="0" borderId="13" xfId="0" applyFont="1" applyFill="1" applyBorder="1" applyAlignment="1" applyProtection="1">
      <alignment horizontal="center" wrapText="1"/>
      <protection locked="0"/>
    </xf>
    <xf numFmtId="39" fontId="10" fillId="0" borderId="0" xfId="0" applyFont="1" applyFill="1" applyBorder="1" applyAlignment="1" applyProtection="1">
      <alignment/>
      <protection locked="0"/>
    </xf>
    <xf numFmtId="39" fontId="10" fillId="0" borderId="0" xfId="0" applyNumberFormat="1" applyFont="1" applyFill="1" applyBorder="1" applyAlignment="1" applyProtection="1">
      <alignment/>
      <protection locked="0"/>
    </xf>
    <xf numFmtId="39" fontId="10" fillId="0" borderId="14" xfId="0" applyFont="1" applyFill="1" applyBorder="1" applyAlignment="1" applyProtection="1">
      <alignment horizontal="center"/>
      <protection locked="0"/>
    </xf>
    <xf numFmtId="39" fontId="16" fillId="0" borderId="14" xfId="0" applyFont="1" applyFill="1" applyBorder="1" applyAlignment="1" applyProtection="1">
      <alignment horizontal="center"/>
      <protection locked="0"/>
    </xf>
    <xf numFmtId="39" fontId="11" fillId="0" borderId="13" xfId="0" applyFont="1" applyFill="1" applyBorder="1" applyAlignment="1" applyProtection="1">
      <alignment horizontal="center" wrapText="1"/>
      <protection locked="0"/>
    </xf>
    <xf numFmtId="39" fontId="12" fillId="0" borderId="0" xfId="0" applyFont="1" applyFill="1" applyBorder="1" applyAlignment="1">
      <alignment/>
    </xf>
    <xf numFmtId="39" fontId="11" fillId="0" borderId="14" xfId="0" applyFont="1" applyBorder="1" applyAlignment="1">
      <alignment horizontal="center"/>
    </xf>
    <xf numFmtId="39" fontId="11" fillId="0" borderId="13" xfId="0" applyFont="1" applyBorder="1" applyAlignment="1">
      <alignment horizontal="center"/>
    </xf>
    <xf numFmtId="39" fontId="19" fillId="0" borderId="14" xfId="0" applyFont="1" applyBorder="1" applyAlignment="1" applyProtection="1">
      <alignment horizontal="center"/>
      <protection locked="0"/>
    </xf>
    <xf numFmtId="39" fontId="19" fillId="0" borderId="13" xfId="0" applyFont="1" applyBorder="1" applyAlignment="1" applyProtection="1">
      <alignment horizontal="center"/>
      <protection locked="0"/>
    </xf>
    <xf numFmtId="39" fontId="16" fillId="0" borderId="0" xfId="0" applyFont="1" applyBorder="1" applyAlignment="1" applyProtection="1">
      <alignment horizontal="center"/>
      <protection locked="0"/>
    </xf>
    <xf numFmtId="39" fontId="18" fillId="0" borderId="0" xfId="0" applyFont="1" applyAlignment="1">
      <alignment horizontal="center"/>
    </xf>
    <xf numFmtId="39" fontId="11" fillId="0" borderId="0" xfId="0" applyFont="1" applyBorder="1" applyAlignment="1" applyProtection="1">
      <alignment horizontal="center"/>
      <protection locked="0"/>
    </xf>
    <xf numFmtId="39" fontId="12" fillId="0" borderId="0" xfId="0" applyFont="1" applyAlignment="1">
      <alignment horizontal="center"/>
    </xf>
    <xf numFmtId="39" fontId="11" fillId="0" borderId="18" xfId="0" applyFont="1" applyBorder="1" applyAlignment="1" applyProtection="1">
      <alignment horizontal="center"/>
      <protection locked="0"/>
    </xf>
    <xf numFmtId="39" fontId="11" fillId="0" borderId="10" xfId="0" applyFont="1" applyBorder="1" applyAlignment="1" applyProtection="1">
      <alignment horizontal="center"/>
      <protection locked="0"/>
    </xf>
    <xf numFmtId="39" fontId="11" fillId="0" borderId="17" xfId="0" applyFont="1" applyBorder="1" applyAlignment="1" applyProtection="1">
      <alignment horizontal="center"/>
      <protection locked="0"/>
    </xf>
    <xf numFmtId="39" fontId="14" fillId="0" borderId="14" xfId="0" applyFont="1" applyBorder="1" applyAlignment="1" applyProtection="1">
      <alignment horizontal="center"/>
      <protection locked="0"/>
    </xf>
    <xf numFmtId="39" fontId="14" fillId="0" borderId="0" xfId="0" applyFont="1" applyBorder="1" applyAlignment="1" applyProtection="1">
      <alignment horizontal="center"/>
      <protection locked="0"/>
    </xf>
    <xf numFmtId="39" fontId="14" fillId="0" borderId="13" xfId="0" applyFont="1" applyBorder="1" applyAlignment="1" applyProtection="1">
      <alignment horizontal="center"/>
      <protection locked="0"/>
    </xf>
    <xf numFmtId="39" fontId="73" fillId="0" borderId="0" xfId="0" applyFont="1" applyBorder="1" applyAlignment="1">
      <alignment horizontal="left"/>
    </xf>
    <xf numFmtId="39" fontId="96" fillId="0" borderId="0" xfId="0" applyFont="1" applyFill="1" applyBorder="1" applyAlignment="1">
      <alignment horizontal="right"/>
    </xf>
    <xf numFmtId="0" fontId="7" fillId="0" borderId="0" xfId="54" applyFont="1" applyBorder="1" applyAlignment="1" applyProtection="1">
      <alignment horizontal="center"/>
      <protection locked="0"/>
    </xf>
    <xf numFmtId="0" fontId="33" fillId="0" borderId="0" xfId="54" applyFont="1" applyAlignment="1">
      <alignment horizontal="center"/>
      <protection/>
    </xf>
    <xf numFmtId="0" fontId="7" fillId="0" borderId="0" xfId="54" applyFont="1" applyBorder="1" applyAlignment="1" applyProtection="1">
      <alignment horizontal="center"/>
      <protection locked="0"/>
    </xf>
    <xf numFmtId="0" fontId="34" fillId="0" borderId="11" xfId="54" applyFont="1" applyBorder="1" applyAlignment="1" applyProtection="1">
      <alignment horizontal="center" vertical="center"/>
      <protection locked="0"/>
    </xf>
    <xf numFmtId="0" fontId="34" fillId="0" borderId="12" xfId="54" applyFont="1" applyBorder="1" applyAlignment="1" applyProtection="1">
      <alignment horizontal="center" vertical="center"/>
      <protection locked="0"/>
    </xf>
    <xf numFmtId="0" fontId="34" fillId="0" borderId="19" xfId="54" applyFont="1" applyBorder="1" applyAlignment="1" applyProtection="1">
      <alignment horizontal="center" vertical="center"/>
      <protection locked="0"/>
    </xf>
    <xf numFmtId="0" fontId="35" fillId="0" borderId="15" xfId="54" applyFont="1" applyBorder="1" applyAlignment="1" applyProtection="1">
      <alignment horizontal="center" vertical="center"/>
      <protection locked="0"/>
    </xf>
    <xf numFmtId="0" fontId="35" fillId="0" borderId="16" xfId="54" applyFont="1" applyBorder="1" applyAlignment="1" applyProtection="1">
      <alignment horizontal="center" vertical="center"/>
      <protection locked="0"/>
    </xf>
    <xf numFmtId="0" fontId="35" fillId="0" borderId="20" xfId="54" applyFont="1" applyBorder="1" applyAlignment="1" applyProtection="1">
      <alignment horizontal="center" vertical="center"/>
      <protection locked="0"/>
    </xf>
    <xf numFmtId="0" fontId="35" fillId="0" borderId="18" xfId="54" applyFont="1" applyBorder="1" applyAlignment="1" applyProtection="1">
      <alignment horizontal="center" vertical="center"/>
      <protection locked="0"/>
    </xf>
    <xf numFmtId="0" fontId="35" fillId="0" borderId="10" xfId="54" applyFont="1" applyBorder="1" applyAlignment="1" applyProtection="1">
      <alignment horizontal="center" vertical="center"/>
      <protection locked="0"/>
    </xf>
    <xf numFmtId="0" fontId="35" fillId="0" borderId="17" xfId="54" applyFont="1" applyBorder="1" applyAlignment="1" applyProtection="1">
      <alignment horizontal="center" vertical="center"/>
      <protection locked="0"/>
    </xf>
    <xf numFmtId="0" fontId="34" fillId="0" borderId="11" xfId="54" applyFont="1" applyBorder="1" applyAlignment="1" applyProtection="1">
      <alignment horizontal="center" vertical="center" wrapText="1"/>
      <protection locked="0"/>
    </xf>
    <xf numFmtId="0" fontId="34" fillId="0" borderId="12" xfId="54" applyFont="1" applyBorder="1" applyAlignment="1" applyProtection="1">
      <alignment horizontal="center" vertical="center" wrapText="1"/>
      <protection locked="0"/>
    </xf>
    <xf numFmtId="0" fontId="34" fillId="0" borderId="19" xfId="54" applyFont="1" applyBorder="1" applyAlignment="1" applyProtection="1">
      <alignment horizontal="center" vertical="center" wrapText="1"/>
      <protection locked="0"/>
    </xf>
    <xf numFmtId="0" fontId="34" fillId="0" borderId="20" xfId="54" applyFont="1" applyBorder="1" applyAlignment="1">
      <alignment horizontal="center" vertical="center" wrapText="1"/>
      <protection/>
    </xf>
    <xf numFmtId="0" fontId="34" fillId="0" borderId="13" xfId="54" applyFont="1" applyBorder="1" applyAlignment="1">
      <alignment horizontal="center" vertical="center" wrapText="1"/>
      <protection/>
    </xf>
    <xf numFmtId="0" fontId="34" fillId="0" borderId="17" xfId="54" applyFont="1" applyBorder="1" applyAlignment="1">
      <alignment horizontal="center" vertical="center" wrapText="1"/>
      <protection/>
    </xf>
    <xf numFmtId="39" fontId="75" fillId="0" borderId="0" xfId="0" applyFont="1" applyBorder="1" applyAlignment="1">
      <alignment horizontal="left"/>
    </xf>
    <xf numFmtId="10" fontId="70" fillId="36" borderId="11" xfId="0" applyNumberFormat="1" applyFont="1" applyFill="1" applyBorder="1" applyAlignment="1">
      <alignment horizontal="center" vertical="center" wrapText="1"/>
    </xf>
    <xf numFmtId="10" fontId="70" fillId="36" borderId="19" xfId="0" applyNumberFormat="1" applyFont="1" applyFill="1" applyBorder="1" applyAlignment="1">
      <alignment horizontal="center" vertical="center" wrapText="1"/>
    </xf>
    <xf numFmtId="39" fontId="70" fillId="36" borderId="11" xfId="0" applyFont="1" applyFill="1" applyBorder="1" applyAlignment="1" applyProtection="1">
      <alignment horizontal="left" vertical="center" wrapText="1"/>
      <protection locked="0"/>
    </xf>
    <xf numFmtId="39" fontId="70" fillId="36" borderId="19" xfId="0" applyFont="1" applyFill="1" applyBorder="1" applyAlignment="1" applyProtection="1">
      <alignment horizontal="left" vertical="center" wrapText="1"/>
      <protection locked="0"/>
    </xf>
    <xf numFmtId="39" fontId="70" fillId="36" borderId="20" xfId="0" applyFont="1" applyFill="1" applyBorder="1" applyAlignment="1" applyProtection="1">
      <alignment horizontal="center" vertical="center" wrapText="1"/>
      <protection locked="0"/>
    </xf>
    <xf numFmtId="39" fontId="70" fillId="36" borderId="17" xfId="0" applyFont="1" applyFill="1" applyBorder="1" applyAlignment="1" applyProtection="1">
      <alignment horizontal="center" vertical="center" wrapText="1"/>
      <protection locked="0"/>
    </xf>
    <xf numFmtId="39" fontId="70" fillId="36" borderId="11" xfId="0" applyFont="1" applyFill="1" applyBorder="1" applyAlignment="1" applyProtection="1">
      <alignment horizontal="center" vertical="center" wrapText="1"/>
      <protection locked="0"/>
    </xf>
    <xf numFmtId="39" fontId="70" fillId="36" borderId="19" xfId="0" applyFont="1" applyFill="1" applyBorder="1" applyAlignment="1" applyProtection="1">
      <alignment horizontal="center" vertical="center" wrapText="1"/>
      <protection locked="0"/>
    </xf>
    <xf numFmtId="40" fontId="70" fillId="36" borderId="20" xfId="48" applyFont="1" applyFill="1" applyBorder="1" applyAlignment="1" applyProtection="1">
      <alignment horizontal="center" vertical="center" wrapText="1"/>
      <protection locked="0"/>
    </xf>
    <xf numFmtId="40" fontId="70" fillId="36" borderId="17" xfId="48" applyFont="1" applyFill="1" applyBorder="1" applyAlignment="1" applyProtection="1">
      <alignment horizontal="center" vertical="center" wrapText="1"/>
      <protection locked="0"/>
    </xf>
    <xf numFmtId="40" fontId="70" fillId="36" borderId="11" xfId="48" applyFont="1" applyFill="1" applyBorder="1" applyAlignment="1" applyProtection="1">
      <alignment horizontal="center" vertical="center" wrapText="1"/>
      <protection locked="0"/>
    </xf>
    <xf numFmtId="40" fontId="70" fillId="36" borderId="19" xfId="48" applyFont="1" applyFill="1" applyBorder="1" applyAlignment="1" applyProtection="1">
      <alignment horizontal="center" vertical="center" wrapText="1"/>
      <protection locked="0"/>
    </xf>
    <xf numFmtId="39" fontId="14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dicional IV Trimestre 06" xfId="50"/>
    <cellStyle name="Currency" xfId="51"/>
    <cellStyle name="Currency [0]" xfId="52"/>
    <cellStyle name="Neutral" xfId="53"/>
    <cellStyle name="Normal_Cuadro Adicional IV Trimestre 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</a:rPr>
              <a:t>COMPOSICIÓN PORCENTUAL  DEL PRESUPUESTO DE
 TRANSFERENCIAS CORRIENTES 
AL 31/12/02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'[1]Tabla8'!#REF!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'[1]Tabla8'!#REF!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'[1]Tabla8'!#REF!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'[1]Tabla8'!#REF!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'[1]Tabla8'!#REF!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'[1]Tabla8'!#REF!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'[1]Tabla8'!#REF!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'[1]Tabla8'!#REF!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COMPOSICIÓN PORCENTUAL DEL GASTO REAL DE TRANSFERENCIAS CORRIENTES
AL 31/12/02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'[1]Tabla8'!#REF!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'[1]Tabla8'!#REF!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'[1]Tabla8'!#REF!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'[1]Tabla8'!#REF!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'[1]Tabla8'!#REF!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 1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Presupuesto de la SUGEF por partidas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30/06/2012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75"/>
          <c:y val="0.29375"/>
          <c:w val="0.612"/>
          <c:h val="0.63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'GRAFICO 1'!$A$5:$A$9</c:f>
              <c:strCache/>
            </c:strRef>
          </c:cat>
          <c:val>
            <c:numRef>
              <c:f>'GRAFICO 1'!$B$5:$B$9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25"/>
          <c:y val="0.4765"/>
          <c:w val="0.254"/>
          <c:h val="0.2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PORCENTAJE DE EJECUCIÓN DEL PRESUPUESTO ACTUALIZADO AL  30/06/2012</a:t>
            </a:r>
          </a:p>
        </c:rich>
      </c:tx>
      <c:layout>
        <c:manualLayout>
          <c:xMode val="factor"/>
          <c:yMode val="factor"/>
          <c:x val="-0.031"/>
          <c:y val="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8975"/>
          <c:y val="0.50325"/>
          <c:w val="0.20475"/>
          <c:h val="0.265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'GRAFICO 2'!$A$5:$A$6</c:f>
              <c:strCache/>
            </c:strRef>
          </c:cat>
          <c:val>
            <c:numRef>
              <c:f>'GRAFICO 2'!$B$5:$B$6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
PORCENTAJE DE EJECUCIÓN POR CADA CUENTA PRESUPUESTARIA, TOMADA EN FORMA INDEPENDIENTE
 AL 30/06/2012
</a:t>
            </a:r>
          </a:p>
        </c:rich>
      </c:tx>
      <c:layout>
        <c:manualLayout>
          <c:xMode val="factor"/>
          <c:yMode val="factor"/>
          <c:x val="0.054"/>
          <c:y val="-0.009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25025"/>
          <c:w val="0.869"/>
          <c:h val="0.70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04A7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77933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68.98%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87.39%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68.15%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81.39%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64.05%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0.00%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3'!$A$5:$A$9</c:f>
              <c:strCache/>
            </c:strRef>
          </c:cat>
          <c:val>
            <c:numRef>
              <c:f>'GRAFICO 3'!$B$5:$B$9</c:f>
              <c:numCache/>
            </c:numRef>
          </c:val>
          <c:shape val="box"/>
        </c:ser>
        <c:shape val="box"/>
        <c:axId val="57798411"/>
        <c:axId val="50423652"/>
      </c:bar3DChart>
      <c:catAx>
        <c:axId val="5779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84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38100</xdr:rowOff>
    </xdr:from>
    <xdr:to>
      <xdr:col>1</xdr:col>
      <xdr:colOff>1143000</xdr:colOff>
      <xdr:row>5</xdr:row>
      <xdr:rowOff>57150</xdr:rowOff>
    </xdr:to>
    <xdr:pic>
      <xdr:nvPicPr>
        <xdr:cNvPr id="1" name="Picture 1" descr="SUG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1095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99</xdr:row>
      <xdr:rowOff>0</xdr:rowOff>
    </xdr:from>
    <xdr:to>
      <xdr:col>4</xdr:col>
      <xdr:colOff>885825</xdr:colOff>
      <xdr:row>99</xdr:row>
      <xdr:rowOff>0</xdr:rowOff>
    </xdr:to>
    <xdr:graphicFrame>
      <xdr:nvGraphicFramePr>
        <xdr:cNvPr id="1" name="Chart 1"/>
        <xdr:cNvGraphicFramePr/>
      </xdr:nvGraphicFramePr>
      <xdr:xfrm>
        <a:off x="628650" y="26203275"/>
        <a:ext cx="3419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99</xdr:row>
      <xdr:rowOff>0</xdr:rowOff>
    </xdr:from>
    <xdr:to>
      <xdr:col>4</xdr:col>
      <xdr:colOff>885825</xdr:colOff>
      <xdr:row>99</xdr:row>
      <xdr:rowOff>0</xdr:rowOff>
    </xdr:to>
    <xdr:graphicFrame>
      <xdr:nvGraphicFramePr>
        <xdr:cNvPr id="2" name="Chart 2"/>
        <xdr:cNvGraphicFramePr/>
      </xdr:nvGraphicFramePr>
      <xdr:xfrm>
        <a:off x="666750" y="262032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14</xdr:row>
      <xdr:rowOff>95250</xdr:rowOff>
    </xdr:from>
    <xdr:to>
      <xdr:col>6</xdr:col>
      <xdr:colOff>504825</xdr:colOff>
      <xdr:row>38</xdr:row>
      <xdr:rowOff>171450</xdr:rowOff>
    </xdr:to>
    <xdr:graphicFrame>
      <xdr:nvGraphicFramePr>
        <xdr:cNvPr id="1" name="3 Gráfico"/>
        <xdr:cNvGraphicFramePr/>
      </xdr:nvGraphicFramePr>
      <xdr:xfrm>
        <a:off x="733425" y="2447925"/>
        <a:ext cx="66484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8</xdr:row>
      <xdr:rowOff>123825</xdr:rowOff>
    </xdr:from>
    <xdr:to>
      <xdr:col>9</xdr:col>
      <xdr:colOff>295275</xdr:colOff>
      <xdr:row>40</xdr:row>
      <xdr:rowOff>57150</xdr:rowOff>
    </xdr:to>
    <xdr:graphicFrame>
      <xdr:nvGraphicFramePr>
        <xdr:cNvPr id="1" name="Chart 3"/>
        <xdr:cNvGraphicFramePr/>
      </xdr:nvGraphicFramePr>
      <xdr:xfrm>
        <a:off x="2495550" y="1438275"/>
        <a:ext cx="62198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10</xdr:row>
      <xdr:rowOff>57150</xdr:rowOff>
    </xdr:from>
    <xdr:to>
      <xdr:col>10</xdr:col>
      <xdr:colOff>628650</xdr:colOff>
      <xdr:row>50</xdr:row>
      <xdr:rowOff>9525</xdr:rowOff>
    </xdr:to>
    <xdr:graphicFrame>
      <xdr:nvGraphicFramePr>
        <xdr:cNvPr id="1" name="Chart 4"/>
        <xdr:cNvGraphicFramePr/>
      </xdr:nvGraphicFramePr>
      <xdr:xfrm>
        <a:off x="628650" y="1704975"/>
        <a:ext cx="105060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dalucita\comun\Documents%20and%20Settings\kbarrantes\Configuraci&#243;n%20local\Archivos%20temporales%20de%20Internet\OLK4\Propuesta%20cuad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2"/>
      <sheetName val="Cuadro 1"/>
      <sheetName val="Cuadro3"/>
      <sheetName val="Cuadro4"/>
      <sheetName val="Cuadro5"/>
      <sheetName val="Cuadro 4"/>
      <sheetName val="Cuadro7"/>
      <sheetName val="Tabla8"/>
      <sheetName val="GRAFICO 1"/>
      <sheetName val="GRAFICO 2"/>
      <sheetName val="GRAFICO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S33"/>
  <sheetViews>
    <sheetView zoomScale="90" zoomScaleNormal="90" zoomScalePageLayoutView="0" workbookViewId="0" topLeftCell="A1">
      <selection activeCell="E24" sqref="E24"/>
    </sheetView>
  </sheetViews>
  <sheetFormatPr defaultColWidth="10.625" defaultRowHeight="12.75"/>
  <cols>
    <col min="1" max="1" width="2.625" style="12" customWidth="1"/>
    <col min="2" max="2" width="8.625" style="12" customWidth="1"/>
    <col min="3" max="3" width="34.25390625" style="12" customWidth="1"/>
    <col min="4" max="4" width="23.00390625" style="12" customWidth="1"/>
    <col min="5" max="5" width="19.125" style="12" bestFit="1" customWidth="1"/>
    <col min="6" max="6" width="19.875" style="12" customWidth="1"/>
    <col min="7" max="7" width="1.625" style="12" customWidth="1"/>
    <col min="8" max="8" width="19.00390625" style="12" customWidth="1"/>
    <col min="9" max="9" width="18.00390625" style="12" customWidth="1"/>
    <col min="10" max="10" width="19.00390625" style="12" customWidth="1"/>
    <col min="11" max="11" width="1.625" style="12" customWidth="1"/>
    <col min="12" max="12" width="18.625" style="12" customWidth="1"/>
    <col min="13" max="13" width="1.625" style="12" customWidth="1"/>
    <col min="14" max="14" width="11.00390625" style="12" customWidth="1"/>
    <col min="15" max="15" width="2.875" style="12" customWidth="1"/>
    <col min="16" max="16" width="14.50390625" style="12" customWidth="1"/>
    <col min="17" max="17" width="10.625" style="6" customWidth="1"/>
    <col min="18" max="18" width="14.00390625" style="12" customWidth="1"/>
    <col min="19" max="19" width="12.625" style="12" customWidth="1"/>
    <col min="20" max="16384" width="10.625" style="12" customWidth="1"/>
  </cols>
  <sheetData>
    <row r="2" spans="2:19" s="10" customFormat="1" ht="14.25">
      <c r="B2" s="26" t="s">
        <v>280</v>
      </c>
      <c r="C2" s="27"/>
      <c r="N2" s="6"/>
      <c r="P2" s="28" t="s">
        <v>93</v>
      </c>
      <c r="R2" s="6"/>
      <c r="S2" s="6"/>
    </row>
    <row r="3" spans="2:16" s="10" customFormat="1" ht="14.25">
      <c r="B3" s="26" t="s">
        <v>19</v>
      </c>
      <c r="C3" s="27"/>
      <c r="P3" s="28" t="s">
        <v>75</v>
      </c>
    </row>
    <row r="4" spans="2:16" ht="12.75">
      <c r="B4" s="342" t="s">
        <v>20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</row>
    <row r="5" spans="2:16" ht="12.75">
      <c r="B5" s="343" t="s">
        <v>38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</row>
    <row r="6" spans="2:16" ht="12.75">
      <c r="B6" s="342" t="s">
        <v>340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</row>
    <row r="7" spans="2:16" ht="16.5" customHeight="1" thickBot="1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O7" s="30"/>
      <c r="P7" s="30"/>
    </row>
    <row r="8" spans="2:17" s="19" customFormat="1" ht="12.75">
      <c r="B8" s="8"/>
      <c r="C8" s="21"/>
      <c r="D8" s="31"/>
      <c r="E8" s="32"/>
      <c r="F8" s="33"/>
      <c r="G8" s="34"/>
      <c r="K8" s="34"/>
      <c r="M8" s="35"/>
      <c r="N8" s="36"/>
      <c r="O8" s="34"/>
      <c r="P8" s="37" t="s">
        <v>39</v>
      </c>
      <c r="Q8" s="8"/>
    </row>
    <row r="9" spans="3:17" s="19" customFormat="1" ht="13.5" thickBot="1">
      <c r="C9" s="21"/>
      <c r="D9" s="22"/>
      <c r="E9" s="22" t="s">
        <v>26</v>
      </c>
      <c r="F9" s="38"/>
      <c r="G9" s="34"/>
      <c r="K9" s="34"/>
      <c r="M9" s="39"/>
      <c r="O9" s="34"/>
      <c r="P9" s="11" t="s">
        <v>40</v>
      </c>
      <c r="Q9" s="8"/>
    </row>
    <row r="10" spans="3:17" s="19" customFormat="1" ht="12.75">
      <c r="C10" s="21"/>
      <c r="G10" s="34"/>
      <c r="H10" s="40"/>
      <c r="J10" s="41" t="s">
        <v>31</v>
      </c>
      <c r="K10" s="34"/>
      <c r="M10" s="338" t="s">
        <v>41</v>
      </c>
      <c r="N10" s="339"/>
      <c r="O10" s="34"/>
      <c r="P10" s="40" t="s">
        <v>42</v>
      </c>
      <c r="Q10" s="8"/>
    </row>
    <row r="11" spans="3:17" s="19" customFormat="1" ht="12.75">
      <c r="C11" s="21"/>
      <c r="G11" s="34"/>
      <c r="H11" s="41" t="s">
        <v>43</v>
      </c>
      <c r="J11" s="41" t="s">
        <v>42</v>
      </c>
      <c r="K11" s="34"/>
      <c r="L11" s="41" t="s">
        <v>18</v>
      </c>
      <c r="M11" s="338" t="s">
        <v>43</v>
      </c>
      <c r="N11" s="339"/>
      <c r="O11" s="34"/>
      <c r="P11" s="42" t="s">
        <v>44</v>
      </c>
      <c r="Q11" s="8"/>
    </row>
    <row r="12" spans="3:17" s="19" customFormat="1" ht="12.75">
      <c r="C12" s="21"/>
      <c r="D12" s="41" t="s">
        <v>18</v>
      </c>
      <c r="E12" s="41"/>
      <c r="F12" s="41" t="s">
        <v>0</v>
      </c>
      <c r="G12" s="34"/>
      <c r="H12" s="43" t="s">
        <v>45</v>
      </c>
      <c r="I12" s="40" t="s">
        <v>46</v>
      </c>
      <c r="J12" s="40" t="s">
        <v>46</v>
      </c>
      <c r="K12" s="34"/>
      <c r="L12" s="41" t="s">
        <v>3</v>
      </c>
      <c r="M12" s="338" t="s">
        <v>47</v>
      </c>
      <c r="N12" s="339"/>
      <c r="O12" s="34"/>
      <c r="P12" s="42" t="s">
        <v>48</v>
      </c>
      <c r="Q12" s="8"/>
    </row>
    <row r="13" spans="2:17" s="19" customFormat="1" ht="12.75">
      <c r="B13" s="41" t="s">
        <v>32</v>
      </c>
      <c r="C13" s="20" t="s">
        <v>15</v>
      </c>
      <c r="D13" s="41" t="s">
        <v>33</v>
      </c>
      <c r="E13" s="42" t="s">
        <v>22</v>
      </c>
      <c r="F13" s="42" t="s">
        <v>49</v>
      </c>
      <c r="G13" s="34"/>
      <c r="H13" s="42" t="s">
        <v>50</v>
      </c>
      <c r="I13" s="42" t="s">
        <v>51</v>
      </c>
      <c r="J13" s="42" t="s">
        <v>52</v>
      </c>
      <c r="K13" s="34"/>
      <c r="L13" s="42" t="s">
        <v>53</v>
      </c>
      <c r="M13" s="340" t="s">
        <v>54</v>
      </c>
      <c r="N13" s="341"/>
      <c r="O13" s="34"/>
      <c r="P13" s="42" t="s">
        <v>55</v>
      </c>
      <c r="Q13" s="8"/>
    </row>
    <row r="14" spans="2:17" s="19" customFormat="1" ht="13.5" thickBot="1">
      <c r="B14" s="38"/>
      <c r="C14" s="44"/>
      <c r="D14" s="38"/>
      <c r="E14" s="38"/>
      <c r="F14" s="38"/>
      <c r="G14" s="45"/>
      <c r="H14" s="38"/>
      <c r="I14" s="38"/>
      <c r="J14" s="38"/>
      <c r="K14" s="45"/>
      <c r="L14" s="38"/>
      <c r="M14" s="45"/>
      <c r="O14" s="45"/>
      <c r="P14" s="38"/>
      <c r="Q14" s="8"/>
    </row>
    <row r="15" spans="3:15" ht="12.75">
      <c r="C15" s="46"/>
      <c r="G15" s="47"/>
      <c r="K15" s="47"/>
      <c r="M15" s="48"/>
      <c r="N15" s="49"/>
      <c r="O15" s="47"/>
    </row>
    <row r="16" spans="2:15" ht="12.75">
      <c r="B16" s="14" t="s">
        <v>16</v>
      </c>
      <c r="C16" s="50" t="s">
        <v>16</v>
      </c>
      <c r="G16" s="47"/>
      <c r="K16" s="47"/>
      <c r="M16" s="48"/>
      <c r="O16" s="47"/>
    </row>
    <row r="17" spans="2:17" s="19" customFormat="1" ht="30" customHeight="1">
      <c r="B17" s="94">
        <v>0</v>
      </c>
      <c r="C17" s="20" t="s">
        <v>97</v>
      </c>
      <c r="D17" s="23">
        <f>'Cuadro 2'!D17</f>
        <v>6346710146.120001</v>
      </c>
      <c r="E17" s="23">
        <f>'Cuadro 2'!E17</f>
        <v>-46000000.16</v>
      </c>
      <c r="F17" s="23">
        <f>'Cuadro 2'!F17</f>
        <v>6300710145.950001</v>
      </c>
      <c r="G17" s="34"/>
      <c r="H17" s="23">
        <f>'Cuadro 2'!H17</f>
        <v>2869616254.81</v>
      </c>
      <c r="I17" s="23">
        <f>'Cuadro 2'!I17</f>
        <v>2808790.5</v>
      </c>
      <c r="J17" s="23">
        <f>'Cuadro 2'!J17</f>
        <v>2872425045.31</v>
      </c>
      <c r="K17" s="34"/>
      <c r="L17" s="23">
        <f>'Cuadro 2'!L17</f>
        <v>3428285100.640001</v>
      </c>
      <c r="M17" s="51"/>
      <c r="N17" s="23">
        <f>H17/F17*100</f>
        <v>45.54433053319466</v>
      </c>
      <c r="O17" s="34"/>
      <c r="P17" s="23">
        <f>J17/F17*100</f>
        <v>45.58890948437535</v>
      </c>
      <c r="Q17" s="8"/>
    </row>
    <row r="18" spans="2:16" ht="30" customHeight="1">
      <c r="B18" s="102"/>
      <c r="C18" s="46"/>
      <c r="E18" s="52" t="s">
        <v>18</v>
      </c>
      <c r="F18" s="52" t="s">
        <v>18</v>
      </c>
      <c r="G18" s="47"/>
      <c r="J18" s="53" t="s">
        <v>18</v>
      </c>
      <c r="K18" s="47"/>
      <c r="L18" s="53" t="s">
        <v>18</v>
      </c>
      <c r="M18" s="54"/>
      <c r="N18" s="23"/>
      <c r="O18" s="47"/>
      <c r="P18" s="23"/>
    </row>
    <row r="19" spans="2:17" s="19" customFormat="1" ht="30" customHeight="1">
      <c r="B19" s="94" t="s">
        <v>248</v>
      </c>
      <c r="C19" s="20" t="s">
        <v>136</v>
      </c>
      <c r="D19" s="23">
        <f>'Cuadro 2'!D68</f>
        <v>2979302212</v>
      </c>
      <c r="E19" s="23">
        <f>'Cuadro 2'!E68</f>
        <v>8450000</v>
      </c>
      <c r="F19" s="23">
        <f>'Cuadro 2'!F68</f>
        <v>2987752212</v>
      </c>
      <c r="G19" s="34"/>
      <c r="H19" s="23">
        <f>'Cuadro 2'!H68</f>
        <v>1043350410.41</v>
      </c>
      <c r="I19" s="23">
        <f>'Cuadro 2'!I68</f>
        <v>1259417843.45</v>
      </c>
      <c r="J19" s="23">
        <f>'Cuadro 2'!J68</f>
        <v>2302768253.86</v>
      </c>
      <c r="K19" s="34"/>
      <c r="L19" s="23">
        <f>'Cuadro 2'!L68</f>
        <v>684983958.1399999</v>
      </c>
      <c r="M19" s="51"/>
      <c r="N19" s="23">
        <f>H19/F19*100</f>
        <v>34.92091500156841</v>
      </c>
      <c r="O19" s="34"/>
      <c r="P19" s="23">
        <f>J19/F19*100</f>
        <v>77.07360217527972</v>
      </c>
      <c r="Q19" s="8"/>
    </row>
    <row r="20" spans="2:16" ht="30" customHeight="1">
      <c r="B20" s="102"/>
      <c r="C20" s="46"/>
      <c r="E20" s="52"/>
      <c r="F20" s="52"/>
      <c r="G20" s="47"/>
      <c r="J20" s="53"/>
      <c r="K20" s="47"/>
      <c r="L20" s="53"/>
      <c r="M20" s="54"/>
      <c r="N20" s="23"/>
      <c r="O20" s="47"/>
      <c r="P20" s="23"/>
    </row>
    <row r="21" spans="2:17" s="19" customFormat="1" ht="30" customHeight="1">
      <c r="B21" s="94" t="s">
        <v>72</v>
      </c>
      <c r="C21" s="20" t="s">
        <v>1</v>
      </c>
      <c r="D21" s="23">
        <f>'Cuadro 2'!D153</f>
        <v>56021125</v>
      </c>
      <c r="E21" s="23">
        <f>'Cuadro 2'!E153</f>
        <v>2130000</v>
      </c>
      <c r="F21" s="23">
        <f>'Cuadro 2'!F153</f>
        <v>58151125</v>
      </c>
      <c r="G21" s="34"/>
      <c r="H21" s="23">
        <f>'Cuadro 2'!H153</f>
        <v>11952782.219999999</v>
      </c>
      <c r="I21" s="23">
        <f>'Cuadro 2'!I153</f>
        <v>26060401.24</v>
      </c>
      <c r="J21" s="23">
        <f>'Cuadro 2'!J153</f>
        <v>38013183.45999999</v>
      </c>
      <c r="K21" s="34"/>
      <c r="L21" s="23">
        <f>'Cuadro 2'!L153</f>
        <v>20137941.540000007</v>
      </c>
      <c r="M21" s="51"/>
      <c r="N21" s="23">
        <f>H21/F21*100</f>
        <v>20.55468784137882</v>
      </c>
      <c r="O21" s="34"/>
      <c r="P21" s="23">
        <f>J21/F21*100</f>
        <v>65.36964411264613</v>
      </c>
      <c r="Q21" s="8"/>
    </row>
    <row r="22" spans="2:16" ht="30" customHeight="1">
      <c r="B22" s="102"/>
      <c r="C22" s="46"/>
      <c r="E22" s="52" t="s">
        <v>18</v>
      </c>
      <c r="F22" s="52" t="s">
        <v>18</v>
      </c>
      <c r="G22" s="47"/>
      <c r="J22" s="53" t="s">
        <v>18</v>
      </c>
      <c r="K22" s="47"/>
      <c r="L22" s="53" t="s">
        <v>18</v>
      </c>
      <c r="M22" s="54"/>
      <c r="N22" s="23"/>
      <c r="O22" s="47"/>
      <c r="P22" s="23"/>
    </row>
    <row r="23" spans="2:17" s="19" customFormat="1" ht="30" customHeight="1">
      <c r="B23" s="94" t="s">
        <v>73</v>
      </c>
      <c r="C23" s="20" t="s">
        <v>247</v>
      </c>
      <c r="D23" s="23">
        <f>'Cuadro 2'!D194</f>
        <v>776856000</v>
      </c>
      <c r="E23" s="23">
        <f>'Cuadro 2'!E194</f>
        <v>-10600087.5</v>
      </c>
      <c r="F23" s="23">
        <f>'Cuadro 2'!F194</f>
        <v>766255912.5</v>
      </c>
      <c r="G23" s="34"/>
      <c r="H23" s="23">
        <f>'Cuadro 2'!H194</f>
        <v>46331184.62</v>
      </c>
      <c r="I23" s="23">
        <f>'Cuadro 2'!I194</f>
        <v>486011272.74</v>
      </c>
      <c r="J23" s="23">
        <f>'Cuadro 2'!J194</f>
        <v>532342457.36</v>
      </c>
      <c r="K23" s="34"/>
      <c r="L23" s="23">
        <f>'Cuadro 2'!L194</f>
        <v>233913455.14</v>
      </c>
      <c r="M23" s="51"/>
      <c r="N23" s="23">
        <f>H23/F23*100</f>
        <v>6.04643747137155</v>
      </c>
      <c r="O23" s="34"/>
      <c r="P23" s="23">
        <f>J23/F23*100</f>
        <v>69.47319409558227</v>
      </c>
      <c r="Q23" s="8"/>
    </row>
    <row r="24" spans="2:16" ht="30" customHeight="1">
      <c r="B24" s="102"/>
      <c r="C24" s="46"/>
      <c r="E24" s="52" t="s">
        <v>18</v>
      </c>
      <c r="F24" s="52" t="s">
        <v>18</v>
      </c>
      <c r="G24" s="47"/>
      <c r="J24" s="53" t="s">
        <v>18</v>
      </c>
      <c r="K24" s="47"/>
      <c r="L24" s="53" t="s">
        <v>18</v>
      </c>
      <c r="M24" s="54"/>
      <c r="N24" s="23"/>
      <c r="O24" s="47"/>
      <c r="P24" s="23"/>
    </row>
    <row r="25" spans="2:17" s="19" customFormat="1" ht="30" customHeight="1">
      <c r="B25" s="94" t="s">
        <v>74</v>
      </c>
      <c r="C25" s="20" t="s">
        <v>2</v>
      </c>
      <c r="D25" s="23">
        <f>'Cuadro 2'!D208</f>
        <v>273743454</v>
      </c>
      <c r="E25" s="23">
        <f>'Cuadro 2'!E208</f>
        <v>46020087.5</v>
      </c>
      <c r="F25" s="23">
        <f>'Cuadro 2'!F208</f>
        <v>319763541.5</v>
      </c>
      <c r="G25" s="34"/>
      <c r="H25" s="23">
        <f>'Cuadro 2'!H208</f>
        <v>36394107.129999995</v>
      </c>
      <c r="I25" s="23">
        <f>'Cuadro 2'!I208</f>
        <v>6509196.76</v>
      </c>
      <c r="J25" s="23">
        <f>'Cuadro 2'!J208</f>
        <v>42903303.88999999</v>
      </c>
      <c r="K25" s="34"/>
      <c r="L25" s="23">
        <f>'Cuadro 2'!L208</f>
        <v>276860237.61</v>
      </c>
      <c r="M25" s="51"/>
      <c r="N25" s="23">
        <f>H25/F25*100</f>
        <v>11.38156869268975</v>
      </c>
      <c r="O25" s="34"/>
      <c r="P25" s="23">
        <f>J25/F25*100</f>
        <v>13.417196872645967</v>
      </c>
      <c r="Q25" s="8"/>
    </row>
    <row r="26" spans="3:16" ht="32.25" customHeight="1">
      <c r="C26" s="46"/>
      <c r="E26" s="52"/>
      <c r="F26" s="61"/>
      <c r="G26" s="24"/>
      <c r="I26" s="52"/>
      <c r="J26" s="61"/>
      <c r="K26" s="47"/>
      <c r="M26" s="48"/>
      <c r="N26" s="23"/>
      <c r="O26" s="47"/>
      <c r="P26" s="23"/>
    </row>
    <row r="27" spans="3:17" s="19" customFormat="1" ht="30" customHeight="1">
      <c r="C27" s="62" t="s">
        <v>14</v>
      </c>
      <c r="D27" s="23">
        <f>SUM(D17:D26)</f>
        <v>10432632937.12</v>
      </c>
      <c r="E27" s="23">
        <f>SUM(E17:E26)</f>
        <v>-0.1599999964237213</v>
      </c>
      <c r="F27" s="309">
        <f>D27+E27</f>
        <v>10432632936.960001</v>
      </c>
      <c r="G27" s="23"/>
      <c r="H27" s="23">
        <f>SUM(H17:H26)+0.01</f>
        <v>4007644739.2</v>
      </c>
      <c r="I27" s="23">
        <f>SUM(I17:I26)</f>
        <v>1780807504.69</v>
      </c>
      <c r="J27" s="23">
        <f>SUM(J17:J26)</f>
        <v>5788452243.88</v>
      </c>
      <c r="K27" s="34"/>
      <c r="L27" s="23">
        <f>SUM(L17:L26)</f>
        <v>4644180693.070001</v>
      </c>
      <c r="M27" s="51"/>
      <c r="N27" s="23">
        <f>H27/F27*100</f>
        <v>38.4145091983635</v>
      </c>
      <c r="O27" s="34"/>
      <c r="P27" s="23">
        <f>J27/F27*100</f>
        <v>55.4840976276763</v>
      </c>
      <c r="Q27" s="8"/>
    </row>
    <row r="28" spans="3:16" ht="12.75">
      <c r="C28" s="46"/>
      <c r="D28" s="53" t="s">
        <v>35</v>
      </c>
      <c r="E28" s="53" t="s">
        <v>35</v>
      </c>
      <c r="F28" s="53" t="s">
        <v>37</v>
      </c>
      <c r="G28" s="47"/>
      <c r="H28" s="53" t="s">
        <v>68</v>
      </c>
      <c r="I28" s="53" t="s">
        <v>69</v>
      </c>
      <c r="J28" s="53" t="s">
        <v>68</v>
      </c>
      <c r="K28" s="47"/>
      <c r="L28" s="53" t="s">
        <v>68</v>
      </c>
      <c r="M28" s="54"/>
      <c r="N28" s="53" t="s">
        <v>70</v>
      </c>
      <c r="O28" s="47"/>
      <c r="P28" s="53" t="s">
        <v>70</v>
      </c>
    </row>
    <row r="29" spans="3:16" ht="13.5" thickBot="1">
      <c r="C29" s="46"/>
      <c r="E29" s="13"/>
      <c r="G29" s="47"/>
      <c r="K29" s="47"/>
      <c r="M29" s="64"/>
      <c r="N29" s="13"/>
      <c r="O29" s="47"/>
      <c r="P29" s="13"/>
    </row>
    <row r="30" spans="2:16" ht="13.5" customHeight="1">
      <c r="B30" s="65"/>
      <c r="C30" s="65"/>
      <c r="D30" s="65"/>
      <c r="E30" s="52"/>
      <c r="F30" s="66"/>
      <c r="G30" s="66"/>
      <c r="H30" s="66"/>
      <c r="I30" s="66"/>
      <c r="J30" s="66"/>
      <c r="K30" s="66"/>
      <c r="L30" s="66"/>
      <c r="M30" s="66"/>
      <c r="O30" s="66"/>
      <c r="P30" s="66"/>
    </row>
    <row r="31" spans="2:5" ht="12.75">
      <c r="B31" s="6"/>
      <c r="E31" s="52"/>
    </row>
    <row r="32" spans="2:16" ht="15.75">
      <c r="B32" s="6"/>
      <c r="C32" s="25"/>
      <c r="D32" s="25"/>
      <c r="L32" s="313"/>
      <c r="N32" s="315"/>
      <c r="O32" s="314"/>
      <c r="P32" s="314"/>
    </row>
    <row r="33" spans="2:16" ht="15.75">
      <c r="B33" s="25"/>
      <c r="C33" s="25"/>
      <c r="D33" s="25"/>
      <c r="N33" s="315"/>
      <c r="O33" s="314"/>
      <c r="P33" s="314"/>
    </row>
  </sheetData>
  <sheetProtection/>
  <mergeCells count="7">
    <mergeCell ref="M11:N11"/>
    <mergeCell ref="M12:N12"/>
    <mergeCell ref="M13:N13"/>
    <mergeCell ref="B4:P4"/>
    <mergeCell ref="B5:P5"/>
    <mergeCell ref="B6:P6"/>
    <mergeCell ref="M10:N10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B2:S238"/>
  <sheetViews>
    <sheetView zoomScalePageLayoutView="80" workbookViewId="0" topLeftCell="A208">
      <pane xSplit="3" topLeftCell="H1" activePane="topRight" state="frozen"/>
      <selection pane="topLeft" activeCell="A1" sqref="A1"/>
      <selection pane="topRight" activeCell="I230" sqref="I230"/>
    </sheetView>
  </sheetViews>
  <sheetFormatPr defaultColWidth="10.625" defaultRowHeight="12.75"/>
  <cols>
    <col min="1" max="1" width="2.625" style="12" customWidth="1"/>
    <col min="2" max="2" width="8.625" style="12" customWidth="1"/>
    <col min="3" max="3" width="51.00390625" style="78" customWidth="1"/>
    <col min="4" max="4" width="22.375" style="12" customWidth="1"/>
    <col min="5" max="5" width="19.625" style="12" customWidth="1"/>
    <col min="6" max="6" width="22.75390625" style="12" customWidth="1"/>
    <col min="7" max="7" width="3.00390625" style="12" customWidth="1"/>
    <col min="8" max="8" width="19.875" style="12" customWidth="1"/>
    <col min="9" max="9" width="18.125" style="12" customWidth="1"/>
    <col min="10" max="10" width="19.75390625" style="12" customWidth="1"/>
    <col min="11" max="11" width="1.625" style="12" customWidth="1"/>
    <col min="12" max="12" width="20.125" style="12" customWidth="1"/>
    <col min="13" max="13" width="1.625" style="12" customWidth="1"/>
    <col min="14" max="14" width="12.875" style="12" customWidth="1"/>
    <col min="15" max="15" width="2.875" style="12" customWidth="1"/>
    <col min="16" max="16" width="14.50390625" style="12" customWidth="1"/>
    <col min="17" max="17" width="10.625" style="6" customWidth="1"/>
    <col min="18" max="18" width="14.00390625" style="12" customWidth="1"/>
    <col min="19" max="19" width="12.625" style="12" customWidth="1"/>
    <col min="20" max="16384" width="10.625" style="12" customWidth="1"/>
  </cols>
  <sheetData>
    <row r="1" ht="18" customHeight="1"/>
    <row r="2" spans="2:19" s="10" customFormat="1" ht="18" customHeight="1">
      <c r="B2" s="7" t="s">
        <v>280</v>
      </c>
      <c r="C2" s="257"/>
      <c r="N2" s="6"/>
      <c r="P2" s="28" t="s">
        <v>94</v>
      </c>
      <c r="R2" s="6"/>
      <c r="S2" s="6"/>
    </row>
    <row r="3" spans="2:16" s="10" customFormat="1" ht="18" customHeight="1">
      <c r="B3" s="7" t="s">
        <v>253</v>
      </c>
      <c r="C3" s="257"/>
      <c r="P3" s="28" t="s">
        <v>76</v>
      </c>
    </row>
    <row r="4" spans="2:16" ht="18" customHeight="1">
      <c r="B4" s="344" t="s">
        <v>20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</row>
    <row r="5" spans="2:16" ht="18" customHeight="1">
      <c r="B5" s="345" t="s">
        <v>71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</row>
    <row r="6" spans="2:16" ht="18" customHeight="1">
      <c r="B6" s="344" t="s">
        <v>340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2:16" ht="18" customHeight="1" thickBot="1">
      <c r="B7" s="29"/>
      <c r="C7" s="98"/>
      <c r="D7" s="30"/>
      <c r="E7" s="30"/>
      <c r="F7" s="30"/>
      <c r="G7" s="30"/>
      <c r="H7" s="30"/>
      <c r="I7" s="30"/>
      <c r="J7" s="30"/>
      <c r="K7" s="30"/>
      <c r="L7" s="30"/>
      <c r="M7" s="30"/>
      <c r="O7" s="30"/>
      <c r="P7" s="30"/>
    </row>
    <row r="8" spans="2:17" s="19" customFormat="1" ht="18" customHeight="1">
      <c r="B8" s="8"/>
      <c r="C8" s="97"/>
      <c r="D8" s="31"/>
      <c r="E8" s="32"/>
      <c r="F8" s="33"/>
      <c r="G8" s="305"/>
      <c r="H8" s="36"/>
      <c r="I8" s="36"/>
      <c r="J8" s="306"/>
      <c r="K8" s="34"/>
      <c r="M8" s="35"/>
      <c r="N8" s="36"/>
      <c r="O8" s="34"/>
      <c r="P8" s="37" t="s">
        <v>39</v>
      </c>
      <c r="Q8" s="8"/>
    </row>
    <row r="9" spans="3:17" s="19" customFormat="1" ht="18" customHeight="1" thickBot="1">
      <c r="C9" s="97"/>
      <c r="D9" s="346" t="s">
        <v>26</v>
      </c>
      <c r="E9" s="347"/>
      <c r="F9" s="348"/>
      <c r="G9" s="346" t="s">
        <v>333</v>
      </c>
      <c r="H9" s="347"/>
      <c r="I9" s="347"/>
      <c r="J9" s="348"/>
      <c r="K9" s="34"/>
      <c r="M9" s="39"/>
      <c r="O9" s="34"/>
      <c r="P9" s="11" t="s">
        <v>40</v>
      </c>
      <c r="Q9" s="8"/>
    </row>
    <row r="10" spans="3:17" s="19" customFormat="1" ht="18" customHeight="1">
      <c r="C10" s="97"/>
      <c r="G10" s="34"/>
      <c r="H10" s="40"/>
      <c r="J10" s="41" t="s">
        <v>31</v>
      </c>
      <c r="K10" s="34"/>
      <c r="M10" s="338" t="s">
        <v>41</v>
      </c>
      <c r="N10" s="339"/>
      <c r="O10" s="34"/>
      <c r="P10" s="40" t="s">
        <v>42</v>
      </c>
      <c r="Q10" s="8"/>
    </row>
    <row r="11" spans="3:17" s="19" customFormat="1" ht="18" customHeight="1">
      <c r="C11" s="97"/>
      <c r="G11" s="34"/>
      <c r="H11" s="41" t="s">
        <v>43</v>
      </c>
      <c r="J11" s="41" t="s">
        <v>42</v>
      </c>
      <c r="K11" s="34"/>
      <c r="L11" s="41" t="s">
        <v>18</v>
      </c>
      <c r="M11" s="338" t="s">
        <v>43</v>
      </c>
      <c r="N11" s="339"/>
      <c r="O11" s="34"/>
      <c r="P11" s="42" t="s">
        <v>44</v>
      </c>
      <c r="Q11" s="8"/>
    </row>
    <row r="12" spans="3:17" s="19" customFormat="1" ht="18" customHeight="1">
      <c r="C12" s="97"/>
      <c r="D12" s="41" t="s">
        <v>18</v>
      </c>
      <c r="E12" s="41"/>
      <c r="F12" s="41" t="s">
        <v>0</v>
      </c>
      <c r="G12" s="34"/>
      <c r="H12" s="284" t="s">
        <v>45</v>
      </c>
      <c r="I12" s="285" t="s">
        <v>46</v>
      </c>
      <c r="J12" s="40" t="s">
        <v>46</v>
      </c>
      <c r="K12" s="34"/>
      <c r="L12" s="41" t="s">
        <v>3</v>
      </c>
      <c r="M12" s="338" t="s">
        <v>47</v>
      </c>
      <c r="N12" s="339"/>
      <c r="O12" s="34"/>
      <c r="P12" s="42" t="s">
        <v>48</v>
      </c>
      <c r="Q12" s="8"/>
    </row>
    <row r="13" spans="2:17" s="19" customFormat="1" ht="18" customHeight="1">
      <c r="B13" s="41" t="s">
        <v>32</v>
      </c>
      <c r="C13" s="96" t="s">
        <v>15</v>
      </c>
      <c r="D13" s="282" t="s">
        <v>33</v>
      </c>
      <c r="E13" s="283" t="s">
        <v>22</v>
      </c>
      <c r="F13" s="42" t="s">
        <v>49</v>
      </c>
      <c r="G13" s="34"/>
      <c r="H13" s="283" t="s">
        <v>50</v>
      </c>
      <c r="I13" s="283" t="s">
        <v>51</v>
      </c>
      <c r="J13" s="42" t="s">
        <v>52</v>
      </c>
      <c r="K13" s="34"/>
      <c r="L13" s="42" t="s">
        <v>53</v>
      </c>
      <c r="M13" s="340" t="s">
        <v>54</v>
      </c>
      <c r="N13" s="341"/>
      <c r="O13" s="34"/>
      <c r="P13" s="42" t="s">
        <v>55</v>
      </c>
      <c r="Q13" s="8"/>
    </row>
    <row r="14" spans="2:17" s="19" customFormat="1" ht="18" customHeight="1" thickBot="1">
      <c r="B14" s="38"/>
      <c r="C14" s="99"/>
      <c r="D14" s="38"/>
      <c r="E14" s="38"/>
      <c r="F14" s="38"/>
      <c r="G14" s="45"/>
      <c r="H14" s="38"/>
      <c r="I14" s="38"/>
      <c r="J14" s="38"/>
      <c r="K14" s="45"/>
      <c r="L14" s="38"/>
      <c r="M14" s="45"/>
      <c r="O14" s="45"/>
      <c r="P14" s="38"/>
      <c r="Q14" s="8"/>
    </row>
    <row r="15" spans="2:15" ht="18" customHeight="1">
      <c r="B15" s="256"/>
      <c r="C15" s="291"/>
      <c r="D15" s="256"/>
      <c r="E15" s="324"/>
      <c r="F15" s="256"/>
      <c r="G15" s="253"/>
      <c r="H15" s="324"/>
      <c r="I15" s="324"/>
      <c r="J15" s="256"/>
      <c r="K15" s="47"/>
      <c r="M15" s="48"/>
      <c r="N15" s="49"/>
      <c r="O15" s="47"/>
    </row>
    <row r="16" spans="2:15" ht="18" customHeight="1">
      <c r="B16" s="250"/>
      <c r="C16" s="251"/>
      <c r="D16" s="256"/>
      <c r="E16" s="256"/>
      <c r="F16" s="256"/>
      <c r="G16" s="253"/>
      <c r="H16" s="256"/>
      <c r="I16" s="256"/>
      <c r="J16" s="256"/>
      <c r="K16" s="47"/>
      <c r="M16" s="48"/>
      <c r="O16" s="47"/>
    </row>
    <row r="17" spans="2:17" s="19" customFormat="1" ht="18" customHeight="1">
      <c r="B17" s="299">
        <v>0</v>
      </c>
      <c r="C17" s="287" t="s">
        <v>97</v>
      </c>
      <c r="D17" s="95">
        <f>D19+D23+D29+D41+D53+D63</f>
        <v>6346710146.120001</v>
      </c>
      <c r="E17" s="95">
        <f>E19+E23+E29+E41+E53+E63+0.01</f>
        <v>-46000000.16</v>
      </c>
      <c r="F17" s="95">
        <f>F19+F23+F29+F41+F53+F63</f>
        <v>6300710145.950001</v>
      </c>
      <c r="G17" s="288"/>
      <c r="H17" s="95">
        <f>H19+H23+H29+H41+H53+H63</f>
        <v>2869616254.81</v>
      </c>
      <c r="I17" s="95">
        <f>I19+I23+I29+I41+I53+I63</f>
        <v>2808790.5</v>
      </c>
      <c r="J17" s="95">
        <f>H17+I17</f>
        <v>2872425045.31</v>
      </c>
      <c r="K17" s="34"/>
      <c r="L17" s="23">
        <f>F17-J17</f>
        <v>3428285100.640001</v>
      </c>
      <c r="M17" s="51"/>
      <c r="N17" s="23">
        <f>H17/F17*100</f>
        <v>45.54433053319466</v>
      </c>
      <c r="O17" s="34"/>
      <c r="P17" s="23">
        <f>J17/F17*100</f>
        <v>45.58890948437535</v>
      </c>
      <c r="Q17" s="8"/>
    </row>
    <row r="18" spans="2:16" ht="18" customHeight="1">
      <c r="B18" s="256"/>
      <c r="C18" s="291"/>
      <c r="D18" s="256"/>
      <c r="E18" s="256"/>
      <c r="F18" s="67" t="s">
        <v>18</v>
      </c>
      <c r="G18" s="253"/>
      <c r="H18" s="256"/>
      <c r="I18" s="256"/>
      <c r="J18" s="104" t="s">
        <v>18</v>
      </c>
      <c r="K18" s="47"/>
      <c r="L18" s="53" t="s">
        <v>18</v>
      </c>
      <c r="M18" s="54"/>
      <c r="N18" s="52"/>
      <c r="O18" s="47"/>
      <c r="P18" s="53" t="s">
        <v>18</v>
      </c>
    </row>
    <row r="19" spans="2:17" s="19" customFormat="1" ht="18" customHeight="1">
      <c r="B19" s="286" t="s">
        <v>56</v>
      </c>
      <c r="C19" s="287" t="s">
        <v>98</v>
      </c>
      <c r="D19" s="95">
        <f>SUM(D21)</f>
        <v>2940823496</v>
      </c>
      <c r="E19" s="95">
        <f>E21</f>
        <v>-56699793.41</v>
      </c>
      <c r="F19" s="95">
        <f>F21</f>
        <v>2884123702.59</v>
      </c>
      <c r="G19" s="288"/>
      <c r="H19" s="95">
        <f>H21</f>
        <v>1320581755.75</v>
      </c>
      <c r="I19" s="95">
        <f>I21</f>
        <v>0</v>
      </c>
      <c r="J19" s="95">
        <f>H19+I19</f>
        <v>1320581755.75</v>
      </c>
      <c r="K19" s="34"/>
      <c r="L19" s="23">
        <f>F19-J19</f>
        <v>1563541946.8400002</v>
      </c>
      <c r="M19" s="51"/>
      <c r="N19" s="23">
        <f>H19/F19*100</f>
        <v>45.78797208192184</v>
      </c>
      <c r="O19" s="34"/>
      <c r="P19" s="23">
        <f>J19/F19*100</f>
        <v>45.78797208192184</v>
      </c>
      <c r="Q19" s="8"/>
    </row>
    <row r="20" spans="2:16" ht="18" customHeight="1">
      <c r="B20" s="256"/>
      <c r="C20" s="291"/>
      <c r="D20" s="256"/>
      <c r="E20" s="256"/>
      <c r="F20" s="67"/>
      <c r="G20" s="253"/>
      <c r="H20" s="256"/>
      <c r="I20" s="256"/>
      <c r="J20" s="67"/>
      <c r="K20" s="47"/>
      <c r="L20" s="53" t="s">
        <v>18</v>
      </c>
      <c r="M20" s="54"/>
      <c r="N20" s="52"/>
      <c r="O20" s="47"/>
      <c r="P20" s="53" t="s">
        <v>18</v>
      </c>
    </row>
    <row r="21" spans="2:16" ht="18" customHeight="1">
      <c r="B21" s="250" t="s">
        <v>99</v>
      </c>
      <c r="C21" s="251" t="s">
        <v>100</v>
      </c>
      <c r="D21" s="67">
        <v>2940823496</v>
      </c>
      <c r="E21" s="67">
        <v>-56699793.41</v>
      </c>
      <c r="F21" s="67">
        <f>SUM(D21+E21)</f>
        <v>2884123702.59</v>
      </c>
      <c r="G21" s="253"/>
      <c r="H21" s="67">
        <v>1320581755.75</v>
      </c>
      <c r="I21" s="67">
        <v>0</v>
      </c>
      <c r="J21" s="67">
        <f>SUM(H21:I21)</f>
        <v>1320581755.75</v>
      </c>
      <c r="K21" s="47"/>
      <c r="L21" s="52">
        <f>F21-J21</f>
        <v>1563541946.8400002</v>
      </c>
      <c r="M21" s="55"/>
      <c r="N21" s="52">
        <f>H21/F21*100</f>
        <v>45.78797208192184</v>
      </c>
      <c r="O21" s="47"/>
      <c r="P21" s="52">
        <f>J21/F21*100</f>
        <v>45.78797208192184</v>
      </c>
    </row>
    <row r="22" spans="2:16" ht="18" customHeight="1">
      <c r="B22" s="256"/>
      <c r="C22" s="291"/>
      <c r="D22" s="256"/>
      <c r="E22" s="256"/>
      <c r="F22" s="67"/>
      <c r="G22" s="253"/>
      <c r="H22" s="256"/>
      <c r="I22" s="256"/>
      <c r="J22" s="67"/>
      <c r="K22" s="47"/>
      <c r="L22" s="52"/>
      <c r="M22" s="54"/>
      <c r="N22" s="52"/>
      <c r="O22" s="47"/>
      <c r="P22" s="52"/>
    </row>
    <row r="23" spans="2:17" s="19" customFormat="1" ht="18" customHeight="1">
      <c r="B23" s="286" t="s">
        <v>57</v>
      </c>
      <c r="C23" s="287" t="s">
        <v>101</v>
      </c>
      <c r="D23" s="95">
        <f>D25+D27</f>
        <v>21087000</v>
      </c>
      <c r="E23" s="95">
        <f>E25+E27</f>
        <v>22470000</v>
      </c>
      <c r="F23" s="95">
        <f>SUM(D23+E23)</f>
        <v>43557000</v>
      </c>
      <c r="G23" s="288"/>
      <c r="H23" s="95">
        <f>H25+H27</f>
        <v>21523173.15</v>
      </c>
      <c r="I23" s="95">
        <f>I25+I27</f>
        <v>2808790.5</v>
      </c>
      <c r="J23" s="95">
        <f>H23+I23</f>
        <v>24331963.65</v>
      </c>
      <c r="K23" s="34"/>
      <c r="L23" s="23">
        <f>F23-J23</f>
        <v>19225036.35</v>
      </c>
      <c r="M23" s="51"/>
      <c r="N23" s="23">
        <f>H23/F23*100</f>
        <v>49.41380983538811</v>
      </c>
      <c r="O23" s="34"/>
      <c r="P23" s="23">
        <f>J23/F23*100</f>
        <v>55.86234967973</v>
      </c>
      <c r="Q23" s="8"/>
    </row>
    <row r="24" spans="2:16" ht="18" customHeight="1">
      <c r="B24" s="256"/>
      <c r="C24" s="291"/>
      <c r="D24" s="256"/>
      <c r="E24" s="256"/>
      <c r="F24" s="67"/>
      <c r="G24" s="253"/>
      <c r="H24" s="256"/>
      <c r="I24" s="256"/>
      <c r="J24" s="67"/>
      <c r="K24" s="47"/>
      <c r="L24" s="23"/>
      <c r="M24" s="54"/>
      <c r="N24" s="23"/>
      <c r="O24" s="47"/>
      <c r="P24" s="23"/>
    </row>
    <row r="25" spans="2:16" ht="18" customHeight="1">
      <c r="B25" s="250" t="s">
        <v>102</v>
      </c>
      <c r="C25" s="291" t="s">
        <v>267</v>
      </c>
      <c r="D25" s="256">
        <v>9504000</v>
      </c>
      <c r="E25" s="256">
        <v>0</v>
      </c>
      <c r="F25" s="67">
        <f>SUM(D25:E25)</f>
        <v>9504000</v>
      </c>
      <c r="G25" s="253"/>
      <c r="H25" s="256">
        <v>2272622.2</v>
      </c>
      <c r="I25" s="67">
        <v>454508.6</v>
      </c>
      <c r="J25" s="67">
        <f>SUM(H25:I25)</f>
        <v>2727130.8000000003</v>
      </c>
      <c r="K25" s="47"/>
      <c r="L25" s="52">
        <f>F25-J25</f>
        <v>6776869.199999999</v>
      </c>
      <c r="M25" s="54"/>
      <c r="N25" s="52">
        <f>H25/F25*100</f>
        <v>23.912270622895626</v>
      </c>
      <c r="O25" s="47"/>
      <c r="P25" s="52">
        <f>J25/F25*100</f>
        <v>28.694558080808086</v>
      </c>
    </row>
    <row r="26" spans="2:15" ht="18" customHeight="1">
      <c r="B26" s="256"/>
      <c r="C26" s="291"/>
      <c r="D26" s="256"/>
      <c r="E26" s="256"/>
      <c r="F26" s="67"/>
      <c r="G26" s="253"/>
      <c r="H26" s="256"/>
      <c r="I26" s="256"/>
      <c r="J26" s="67"/>
      <c r="K26" s="47"/>
      <c r="L26" s="53"/>
      <c r="M26" s="54"/>
      <c r="N26" s="23"/>
      <c r="O26" s="47"/>
    </row>
    <row r="27" spans="2:16" ht="18" customHeight="1">
      <c r="B27" s="250" t="s">
        <v>103</v>
      </c>
      <c r="C27" s="251" t="s">
        <v>104</v>
      </c>
      <c r="D27" s="67">
        <v>11583000</v>
      </c>
      <c r="E27" s="67">
        <v>22470000</v>
      </c>
      <c r="F27" s="67">
        <f>SUM(D27+E27)</f>
        <v>34053000</v>
      </c>
      <c r="G27" s="253"/>
      <c r="H27" s="67">
        <v>19250550.95</v>
      </c>
      <c r="I27" s="67">
        <v>2354281.9</v>
      </c>
      <c r="J27" s="67">
        <f>SUM(H27:I27)</f>
        <v>21604832.849999998</v>
      </c>
      <c r="K27" s="47"/>
      <c r="L27" s="52">
        <f>F27-J27</f>
        <v>12448167.150000002</v>
      </c>
      <c r="M27" s="55"/>
      <c r="N27" s="52">
        <f>H27/F27*100</f>
        <v>56.531145420374116</v>
      </c>
      <c r="O27" s="47"/>
      <c r="P27" s="52">
        <f>J27/F27*100</f>
        <v>63.44472689630869</v>
      </c>
    </row>
    <row r="28" spans="2:16" ht="18" customHeight="1">
      <c r="B28" s="250"/>
      <c r="C28" s="251"/>
      <c r="D28" s="67"/>
      <c r="E28" s="67"/>
      <c r="F28" s="67"/>
      <c r="G28" s="253"/>
      <c r="H28" s="67"/>
      <c r="I28" s="67"/>
      <c r="J28" s="67"/>
      <c r="K28" s="47"/>
      <c r="L28" s="52"/>
      <c r="M28" s="55"/>
      <c r="N28" s="52"/>
      <c r="O28" s="47"/>
      <c r="P28" s="52"/>
    </row>
    <row r="29" spans="2:17" s="19" customFormat="1" ht="18" customHeight="1">
      <c r="B29" s="286" t="s">
        <v>105</v>
      </c>
      <c r="C29" s="287" t="s">
        <v>106</v>
      </c>
      <c r="D29" s="95">
        <f>D31+D33+D35+D37+D39</f>
        <v>1951576080.05</v>
      </c>
      <c r="E29" s="95">
        <f>E31+E33+E35+E37+E39</f>
        <v>-1407869.4400000002</v>
      </c>
      <c r="F29" s="95">
        <f>SUM(D29+E29)</f>
        <v>1950168210.61</v>
      </c>
      <c r="G29" s="288"/>
      <c r="H29" s="95">
        <f>H31+H33+H35+H37+H39</f>
        <v>886028821.17</v>
      </c>
      <c r="I29" s="95">
        <f>I31+I33+I35+I37+I39</f>
        <v>0</v>
      </c>
      <c r="J29" s="95">
        <f>H29+I29</f>
        <v>886028821.17</v>
      </c>
      <c r="K29" s="34"/>
      <c r="L29" s="23">
        <f>F29-J29</f>
        <v>1064139389.4399999</v>
      </c>
      <c r="M29" s="51"/>
      <c r="N29" s="23">
        <f>H29/F29*100</f>
        <v>45.43345627056735</v>
      </c>
      <c r="O29" s="34"/>
      <c r="P29" s="23">
        <f>J29/F29*100</f>
        <v>45.43345627056735</v>
      </c>
      <c r="Q29" s="8"/>
    </row>
    <row r="30" spans="2:16" ht="18" customHeight="1">
      <c r="B30" s="250"/>
      <c r="C30" s="251"/>
      <c r="D30" s="67"/>
      <c r="E30" s="67"/>
      <c r="F30" s="67"/>
      <c r="G30" s="253"/>
      <c r="H30" s="67"/>
      <c r="I30" s="67"/>
      <c r="J30" s="67"/>
      <c r="K30" s="47"/>
      <c r="L30" s="52"/>
      <c r="M30" s="55"/>
      <c r="N30" s="52"/>
      <c r="O30" s="47"/>
      <c r="P30" s="52"/>
    </row>
    <row r="31" spans="2:16" ht="18" customHeight="1">
      <c r="B31" s="256" t="s">
        <v>107</v>
      </c>
      <c r="C31" s="291" t="s">
        <v>108</v>
      </c>
      <c r="D31" s="104">
        <v>1156916400.64</v>
      </c>
      <c r="E31" s="104">
        <v>-500000</v>
      </c>
      <c r="F31" s="67">
        <f>SUM(D31:E31)</f>
        <v>1156416400.64</v>
      </c>
      <c r="G31" s="253"/>
      <c r="H31" s="104">
        <v>527395603.5</v>
      </c>
      <c r="I31" s="104">
        <v>0</v>
      </c>
      <c r="J31" s="67">
        <f>SUM(H31:I31)</f>
        <v>527395603.5</v>
      </c>
      <c r="K31" s="47"/>
      <c r="L31" s="52">
        <f>F31-J31</f>
        <v>629020797.1400001</v>
      </c>
      <c r="M31" s="55"/>
      <c r="N31" s="52">
        <f>H31/F31*100</f>
        <v>45.60602938596524</v>
      </c>
      <c r="O31" s="47"/>
      <c r="P31" s="52">
        <f>J31/F31*100</f>
        <v>45.60602938596524</v>
      </c>
    </row>
    <row r="32" spans="2:15" ht="18" customHeight="1">
      <c r="B32" s="256"/>
      <c r="C32" s="291"/>
      <c r="D32" s="256"/>
      <c r="E32" s="256"/>
      <c r="F32" s="67" t="s">
        <v>18</v>
      </c>
      <c r="G32" s="253"/>
      <c r="H32" s="256"/>
      <c r="I32" s="256"/>
      <c r="J32" s="67"/>
      <c r="K32" s="47"/>
      <c r="M32" s="48"/>
      <c r="N32" s="52"/>
      <c r="O32" s="47"/>
    </row>
    <row r="33" spans="2:16" ht="18" customHeight="1">
      <c r="B33" s="250" t="s">
        <v>109</v>
      </c>
      <c r="C33" s="251" t="s">
        <v>110</v>
      </c>
      <c r="D33" s="67">
        <v>47535545.2</v>
      </c>
      <c r="E33" s="67">
        <v>500000</v>
      </c>
      <c r="F33" s="67">
        <f>SUM(D33+E33)</f>
        <v>48035545.2</v>
      </c>
      <c r="G33" s="253"/>
      <c r="H33" s="67">
        <v>23896754</v>
      </c>
      <c r="I33" s="67">
        <v>0</v>
      </c>
      <c r="J33" s="67">
        <f>SUM(H33:I33)</f>
        <v>23896754</v>
      </c>
      <c r="K33" s="47"/>
      <c r="L33" s="52">
        <f>F33-J33</f>
        <v>24138791.200000003</v>
      </c>
      <c r="M33" s="55"/>
      <c r="N33" s="52">
        <f>H33/F33*100</f>
        <v>49.74806448121671</v>
      </c>
      <c r="O33" s="47"/>
      <c r="P33" s="52">
        <f>J33/F33*100</f>
        <v>49.74806448121671</v>
      </c>
    </row>
    <row r="34" spans="2:15" ht="18" customHeight="1">
      <c r="B34" s="256"/>
      <c r="C34" s="291"/>
      <c r="D34" s="256"/>
      <c r="E34" s="256"/>
      <c r="F34" s="67"/>
      <c r="G34" s="253"/>
      <c r="H34" s="256"/>
      <c r="I34" s="256"/>
      <c r="J34" s="67"/>
      <c r="K34" s="47"/>
      <c r="M34" s="48"/>
      <c r="N34" s="52"/>
      <c r="O34" s="47"/>
    </row>
    <row r="35" spans="2:16" ht="18" customHeight="1">
      <c r="B35" s="250" t="s">
        <v>111</v>
      </c>
      <c r="C35" s="251" t="s">
        <v>112</v>
      </c>
      <c r="D35" s="67">
        <v>377960366.3</v>
      </c>
      <c r="E35" s="67">
        <v>-2741358.41</v>
      </c>
      <c r="F35" s="67">
        <f>SUM(D35+E35)</f>
        <v>375219007.89</v>
      </c>
      <c r="G35" s="253"/>
      <c r="H35" s="67">
        <v>172001034.92</v>
      </c>
      <c r="I35" s="67">
        <v>0</v>
      </c>
      <c r="J35" s="67">
        <f>H35+I35</f>
        <v>172001034.92</v>
      </c>
      <c r="K35" s="47"/>
      <c r="L35" s="52">
        <f>F35-J35</f>
        <v>203217972.97</v>
      </c>
      <c r="M35" s="55"/>
      <c r="N35" s="52">
        <f>H35/F35*100</f>
        <v>45.84017102097988</v>
      </c>
      <c r="O35" s="47"/>
      <c r="P35" s="52">
        <f>J35/F35*100</f>
        <v>45.84017102097988</v>
      </c>
    </row>
    <row r="36" spans="2:15" ht="18" customHeight="1">
      <c r="B36" s="256"/>
      <c r="C36" s="291"/>
      <c r="D36" s="256"/>
      <c r="E36" s="256"/>
      <c r="F36" s="67"/>
      <c r="G36" s="253"/>
      <c r="H36" s="256"/>
      <c r="I36" s="256"/>
      <c r="J36" s="67"/>
      <c r="K36" s="47"/>
      <c r="L36" s="53" t="s">
        <v>18</v>
      </c>
      <c r="M36" s="54"/>
      <c r="N36" s="52"/>
      <c r="O36" s="47"/>
    </row>
    <row r="37" spans="2:16" ht="18" customHeight="1">
      <c r="B37" s="250" t="s">
        <v>113</v>
      </c>
      <c r="C37" s="251" t="s">
        <v>17</v>
      </c>
      <c r="D37" s="67">
        <v>191733421.31</v>
      </c>
      <c r="E37" s="67">
        <v>1333488.97</v>
      </c>
      <c r="F37" s="67">
        <f>SUM(D37+E37)+0.01</f>
        <v>193066910.29</v>
      </c>
      <c r="G37" s="253"/>
      <c r="H37" s="67">
        <v>86843825.45</v>
      </c>
      <c r="I37" s="67">
        <v>0</v>
      </c>
      <c r="J37" s="67">
        <f>H37+I37</f>
        <v>86843825.45</v>
      </c>
      <c r="K37" s="47"/>
      <c r="L37" s="52">
        <f>F37-J37</f>
        <v>106223084.83999999</v>
      </c>
      <c r="M37" s="55"/>
      <c r="N37" s="52">
        <f>H37/F37*100</f>
        <v>44.98120642193658</v>
      </c>
      <c r="O37" s="47"/>
      <c r="P37" s="52">
        <f>J37/F37*100</f>
        <v>44.98120642193658</v>
      </c>
    </row>
    <row r="38" spans="2:15" ht="18" customHeight="1">
      <c r="B38" s="256"/>
      <c r="C38" s="291"/>
      <c r="D38" s="256"/>
      <c r="E38" s="256"/>
      <c r="F38" s="67" t="s">
        <v>18</v>
      </c>
      <c r="G38" s="253"/>
      <c r="H38" s="256"/>
      <c r="I38" s="256"/>
      <c r="J38" s="67"/>
      <c r="K38" s="47"/>
      <c r="L38" s="53" t="s">
        <v>18</v>
      </c>
      <c r="M38" s="54"/>
      <c r="N38" s="52"/>
      <c r="O38" s="47"/>
    </row>
    <row r="39" spans="2:16" ht="18" customHeight="1">
      <c r="B39" s="250" t="s">
        <v>114</v>
      </c>
      <c r="C39" s="251" t="s">
        <v>115</v>
      </c>
      <c r="D39" s="67">
        <v>177430346.6</v>
      </c>
      <c r="E39" s="67">
        <v>0</v>
      </c>
      <c r="F39" s="67">
        <f>SUM(D39+E39)</f>
        <v>177430346.6</v>
      </c>
      <c r="G39" s="253"/>
      <c r="H39" s="67">
        <v>75891603.3</v>
      </c>
      <c r="I39" s="67">
        <v>0</v>
      </c>
      <c r="J39" s="67">
        <f>H39+I39</f>
        <v>75891603.3</v>
      </c>
      <c r="K39" s="47"/>
      <c r="L39" s="52">
        <f>F39-J39</f>
        <v>101538743.3</v>
      </c>
      <c r="M39" s="55"/>
      <c r="N39" s="52">
        <f>H39/F39*100</f>
        <v>42.77261739847156</v>
      </c>
      <c r="O39" s="47"/>
      <c r="P39" s="52">
        <f>J39/F39*100</f>
        <v>42.77261739847156</v>
      </c>
    </row>
    <row r="40" spans="2:15" ht="18" customHeight="1">
      <c r="B40" s="256"/>
      <c r="C40" s="291"/>
      <c r="D40" s="256"/>
      <c r="E40" s="256"/>
      <c r="F40" s="67"/>
      <c r="G40" s="253"/>
      <c r="H40" s="256"/>
      <c r="I40" s="256"/>
      <c r="J40" s="67"/>
      <c r="K40" s="47"/>
      <c r="L40" s="53" t="s">
        <v>18</v>
      </c>
      <c r="M40" s="54"/>
      <c r="N40" s="52"/>
      <c r="O40" s="47"/>
    </row>
    <row r="41" spans="2:17" s="19" customFormat="1" ht="18" customHeight="1">
      <c r="B41" s="286" t="s">
        <v>58</v>
      </c>
      <c r="C41" s="325" t="s">
        <v>116</v>
      </c>
      <c r="D41" s="95">
        <f>D43+D45+D47+D49+D51-0.01</f>
        <v>759700640.13</v>
      </c>
      <c r="E41" s="95">
        <f>E43+E45+E47+E49+E51</f>
        <v>-5510131.32</v>
      </c>
      <c r="F41" s="95">
        <f>SUM(D41+E41)</f>
        <v>754190508.81</v>
      </c>
      <c r="G41" s="288"/>
      <c r="H41" s="95">
        <f>H43+H45+H47+H49+H51</f>
        <v>344401616.85</v>
      </c>
      <c r="I41" s="95">
        <f>I43+I45+I47+I49+I51</f>
        <v>0</v>
      </c>
      <c r="J41" s="95">
        <f>H41+I41</f>
        <v>344401616.85</v>
      </c>
      <c r="K41" s="34"/>
      <c r="L41" s="23">
        <f>F41-J41</f>
        <v>409788891.9599999</v>
      </c>
      <c r="M41" s="51"/>
      <c r="N41" s="23">
        <f>H41/F41*100</f>
        <v>45.665069080942736</v>
      </c>
      <c r="O41" s="34"/>
      <c r="P41" s="23">
        <f>J41/F41*100</f>
        <v>45.665069080942736</v>
      </c>
      <c r="Q41" s="8"/>
    </row>
    <row r="42" spans="2:15" ht="18" customHeight="1">
      <c r="B42" s="256"/>
      <c r="C42" s="291"/>
      <c r="D42" s="256"/>
      <c r="E42" s="256"/>
      <c r="F42" s="67" t="s">
        <v>18</v>
      </c>
      <c r="G42" s="253"/>
      <c r="H42" s="256"/>
      <c r="I42" s="256"/>
      <c r="J42" s="67"/>
      <c r="K42" s="47"/>
      <c r="L42" s="53" t="s">
        <v>18</v>
      </c>
      <c r="M42" s="54"/>
      <c r="N42" s="52"/>
      <c r="O42" s="47"/>
    </row>
    <row r="43" spans="2:16" ht="18" customHeight="1">
      <c r="B43" s="250" t="s">
        <v>117</v>
      </c>
      <c r="C43" s="251" t="s">
        <v>118</v>
      </c>
      <c r="D43" s="67">
        <v>419536174.4</v>
      </c>
      <c r="E43" s="67">
        <v>-3042908.42</v>
      </c>
      <c r="F43" s="67">
        <f>SUM(D43+E43)</f>
        <v>416493265.97999996</v>
      </c>
      <c r="G43" s="253"/>
      <c r="H43" s="67">
        <v>190191905.67</v>
      </c>
      <c r="I43" s="67">
        <v>0</v>
      </c>
      <c r="J43" s="67">
        <f>H43+I43</f>
        <v>190191905.67</v>
      </c>
      <c r="K43" s="47"/>
      <c r="L43" s="52">
        <f>F43-J43</f>
        <v>226301360.30999997</v>
      </c>
      <c r="M43" s="55"/>
      <c r="N43" s="52">
        <f>H43/F43*100</f>
        <v>45.66506140801158</v>
      </c>
      <c r="O43" s="47"/>
      <c r="P43" s="52">
        <f>J43/F43*100</f>
        <v>45.66506140801158</v>
      </c>
    </row>
    <row r="44" spans="2:16" ht="18" customHeight="1">
      <c r="B44" s="250"/>
      <c r="C44" s="251"/>
      <c r="D44" s="67"/>
      <c r="E44" s="67"/>
      <c r="F44" s="67"/>
      <c r="G44" s="253"/>
      <c r="H44" s="67"/>
      <c r="I44" s="67"/>
      <c r="J44" s="67"/>
      <c r="K44" s="47"/>
      <c r="L44" s="52"/>
      <c r="M44" s="55"/>
      <c r="N44" s="52"/>
      <c r="O44" s="47"/>
      <c r="P44" s="52"/>
    </row>
    <row r="45" spans="2:16" ht="18" customHeight="1">
      <c r="B45" s="256" t="s">
        <v>119</v>
      </c>
      <c r="C45" s="291" t="s">
        <v>120</v>
      </c>
      <c r="D45" s="104">
        <v>22677631.05</v>
      </c>
      <c r="E45" s="104">
        <v>-164481.53</v>
      </c>
      <c r="F45" s="67">
        <f>SUM(D45+E45)</f>
        <v>22513149.52</v>
      </c>
      <c r="G45" s="253"/>
      <c r="H45" s="104">
        <v>10280658.62</v>
      </c>
      <c r="I45" s="104">
        <v>0</v>
      </c>
      <c r="J45" s="67">
        <f>H45+I45</f>
        <v>10280658.62</v>
      </c>
      <c r="K45" s="47"/>
      <c r="L45" s="52">
        <f>F45-J45</f>
        <v>12232490.9</v>
      </c>
      <c r="M45" s="55"/>
      <c r="N45" s="52">
        <f>H45/F45*100</f>
        <v>45.66512833251951</v>
      </c>
      <c r="O45" s="47"/>
      <c r="P45" s="52">
        <f>J45/F45*100</f>
        <v>45.66512833251951</v>
      </c>
    </row>
    <row r="46" spans="2:15" ht="18" customHeight="1">
      <c r="B46" s="256"/>
      <c r="C46" s="291"/>
      <c r="D46" s="256"/>
      <c r="E46" s="256"/>
      <c r="F46" s="67"/>
      <c r="G46" s="253"/>
      <c r="H46" s="256"/>
      <c r="I46" s="256"/>
      <c r="J46" s="67"/>
      <c r="K46" s="47"/>
      <c r="L46" s="53" t="s">
        <v>18</v>
      </c>
      <c r="M46" s="54"/>
      <c r="N46" s="52"/>
      <c r="O46" s="47"/>
    </row>
    <row r="47" spans="2:16" ht="18" customHeight="1">
      <c r="B47" s="250" t="s">
        <v>121</v>
      </c>
      <c r="C47" s="251" t="s">
        <v>122</v>
      </c>
      <c r="D47" s="67">
        <v>68032893.15</v>
      </c>
      <c r="E47" s="67">
        <v>-493444.58</v>
      </c>
      <c r="F47" s="67">
        <f>SUM(D47+E47)</f>
        <v>67539448.57000001</v>
      </c>
      <c r="G47" s="253"/>
      <c r="H47" s="67">
        <v>30841945.4</v>
      </c>
      <c r="I47" s="67">
        <v>0</v>
      </c>
      <c r="J47" s="67">
        <f>H47+I47</f>
        <v>30841945.4</v>
      </c>
      <c r="K47" s="47"/>
      <c r="L47" s="52">
        <f>F47-J47</f>
        <v>36697503.17000001</v>
      </c>
      <c r="M47" s="55"/>
      <c r="N47" s="52">
        <f>H47/F47*100</f>
        <v>45.665083226189566</v>
      </c>
      <c r="O47" s="47"/>
      <c r="P47" s="52">
        <f>J47/F47*100</f>
        <v>45.665083226189566</v>
      </c>
    </row>
    <row r="48" spans="2:15" ht="18" customHeight="1">
      <c r="B48" s="256"/>
      <c r="C48" s="291"/>
      <c r="D48" s="256"/>
      <c r="E48" s="256"/>
      <c r="F48" s="67"/>
      <c r="G48" s="253"/>
      <c r="H48" s="256"/>
      <c r="I48" s="256"/>
      <c r="J48" s="67"/>
      <c r="K48" s="47"/>
      <c r="L48" s="53" t="s">
        <v>18</v>
      </c>
      <c r="M48" s="54"/>
      <c r="N48" s="52"/>
      <c r="O48" s="47"/>
    </row>
    <row r="49" spans="2:16" ht="18" customHeight="1">
      <c r="B49" s="250" t="s">
        <v>123</v>
      </c>
      <c r="C49" s="251" t="s">
        <v>124</v>
      </c>
      <c r="D49" s="67">
        <v>226776310.49</v>
      </c>
      <c r="E49" s="67">
        <v>-1644815.26</v>
      </c>
      <c r="F49" s="67">
        <f>SUM(D49+E49)</f>
        <v>225131495.23000002</v>
      </c>
      <c r="G49" s="253"/>
      <c r="H49" s="67">
        <v>102806448.54</v>
      </c>
      <c r="I49" s="67">
        <v>0</v>
      </c>
      <c r="J49" s="67">
        <f>H49+I49</f>
        <v>102806448.54</v>
      </c>
      <c r="K49" s="47"/>
      <c r="L49" s="52">
        <f>F49-J49</f>
        <v>122325046.69000001</v>
      </c>
      <c r="M49" s="55"/>
      <c r="N49" s="52">
        <f>H49/F49*100</f>
        <v>45.66506717994759</v>
      </c>
      <c r="O49" s="47"/>
      <c r="P49" s="52">
        <f>J49/F49*100</f>
        <v>45.66506717994759</v>
      </c>
    </row>
    <row r="50" spans="2:16" ht="18" customHeight="1">
      <c r="B50" s="250"/>
      <c r="C50" s="251"/>
      <c r="D50" s="67"/>
      <c r="E50" s="67"/>
      <c r="F50" s="67"/>
      <c r="G50" s="253"/>
      <c r="H50" s="67"/>
      <c r="I50" s="67"/>
      <c r="J50" s="67"/>
      <c r="K50" s="47"/>
      <c r="L50" s="52"/>
      <c r="M50" s="55"/>
      <c r="N50" s="52"/>
      <c r="O50" s="47"/>
      <c r="P50" s="52"/>
    </row>
    <row r="51" spans="2:16" ht="18" customHeight="1">
      <c r="B51" s="256" t="s">
        <v>125</v>
      </c>
      <c r="C51" s="291" t="s">
        <v>126</v>
      </c>
      <c r="D51" s="67">
        <v>22677631.05</v>
      </c>
      <c r="E51" s="104">
        <v>-164481.53</v>
      </c>
      <c r="F51" s="67">
        <f>SUM(D51+E51)</f>
        <v>22513149.52</v>
      </c>
      <c r="G51" s="253"/>
      <c r="H51" s="104">
        <v>10280658.62</v>
      </c>
      <c r="I51" s="104">
        <v>0</v>
      </c>
      <c r="J51" s="67">
        <f>H51+I51</f>
        <v>10280658.62</v>
      </c>
      <c r="K51" s="47"/>
      <c r="L51" s="52">
        <f>F51-J51</f>
        <v>12232490.9</v>
      </c>
      <c r="M51" s="55"/>
      <c r="N51" s="52">
        <f>H51/F51*100</f>
        <v>45.66512833251951</v>
      </c>
      <c r="O51" s="47"/>
      <c r="P51" s="52">
        <f>J51/F51*100</f>
        <v>45.66512833251951</v>
      </c>
    </row>
    <row r="52" spans="2:16" ht="18" customHeight="1">
      <c r="B52" s="256"/>
      <c r="C52" s="291"/>
      <c r="D52" s="67"/>
      <c r="E52" s="104"/>
      <c r="F52" s="67"/>
      <c r="G52" s="253"/>
      <c r="H52" s="104"/>
      <c r="I52" s="104"/>
      <c r="J52" s="67"/>
      <c r="K52" s="47"/>
      <c r="L52" s="52"/>
      <c r="M52" s="55"/>
      <c r="N52" s="52"/>
      <c r="O52" s="47"/>
      <c r="P52" s="52"/>
    </row>
    <row r="53" spans="2:17" s="19" customFormat="1" ht="18" customHeight="1">
      <c r="B53" s="286" t="s">
        <v>59</v>
      </c>
      <c r="C53" s="326" t="s">
        <v>127</v>
      </c>
      <c r="D53" s="327">
        <f>D55+D57+D59+D61</f>
        <v>668990115.94</v>
      </c>
      <c r="E53" s="95">
        <f>E55+E57+E59+E61</f>
        <v>-4852206</v>
      </c>
      <c r="F53" s="95">
        <f>SUM(D53+E53)</f>
        <v>664137909.94</v>
      </c>
      <c r="G53" s="288"/>
      <c r="H53" s="95">
        <f>H55+H57+H59+H61</f>
        <v>297080887.89</v>
      </c>
      <c r="I53" s="95">
        <f>I55+I57+I59+I61</f>
        <v>0</v>
      </c>
      <c r="J53" s="95">
        <f>H53+I53</f>
        <v>297080887.89</v>
      </c>
      <c r="K53" s="34"/>
      <c r="L53" s="23">
        <f>F53-J53</f>
        <v>367057022.0500001</v>
      </c>
      <c r="M53" s="51"/>
      <c r="N53" s="23">
        <f>H53/F53*100</f>
        <v>44.731806970157606</v>
      </c>
      <c r="O53" s="34"/>
      <c r="P53" s="23">
        <f>J53/F53*100</f>
        <v>44.731806970157606</v>
      </c>
      <c r="Q53" s="8"/>
    </row>
    <row r="54" spans="2:15" ht="18" customHeight="1">
      <c r="B54" s="256"/>
      <c r="C54" s="291"/>
      <c r="D54" s="256"/>
      <c r="E54" s="256"/>
      <c r="F54" s="67" t="s">
        <v>18</v>
      </c>
      <c r="G54" s="253"/>
      <c r="H54" s="256"/>
      <c r="I54" s="256"/>
      <c r="J54" s="67"/>
      <c r="K54" s="47"/>
      <c r="L54" s="53" t="s">
        <v>18</v>
      </c>
      <c r="M54" s="54"/>
      <c r="N54" s="52"/>
      <c r="O54" s="47"/>
    </row>
    <row r="55" spans="2:16" ht="18" customHeight="1">
      <c r="B55" s="250" t="s">
        <v>128</v>
      </c>
      <c r="C55" s="251" t="s">
        <v>132</v>
      </c>
      <c r="D55" s="328">
        <v>223147889.52</v>
      </c>
      <c r="E55" s="67">
        <v>-1618498.21</v>
      </c>
      <c r="F55" s="67">
        <f>SUM(D55+E55)</f>
        <v>221529391.31</v>
      </c>
      <c r="G55" s="253"/>
      <c r="H55" s="67">
        <v>101161529.9</v>
      </c>
      <c r="I55" s="67">
        <v>0</v>
      </c>
      <c r="J55" s="67">
        <f>H55+I55</f>
        <v>101161529.9</v>
      </c>
      <c r="K55" s="47"/>
      <c r="L55" s="52">
        <f>F55-J55</f>
        <v>120367861.41</v>
      </c>
      <c r="M55" s="55"/>
      <c r="N55" s="52">
        <f>H55/F55*100</f>
        <v>45.66506019891434</v>
      </c>
      <c r="O55" s="47"/>
      <c r="P55" s="52">
        <f>J55/F55*100</f>
        <v>45.66506019891434</v>
      </c>
    </row>
    <row r="56" spans="2:16" ht="18" customHeight="1">
      <c r="B56" s="250"/>
      <c r="C56" s="251"/>
      <c r="D56" s="328"/>
      <c r="E56" s="67"/>
      <c r="F56" s="67"/>
      <c r="G56" s="253"/>
      <c r="H56" s="67" t="s">
        <v>18</v>
      </c>
      <c r="I56" s="67"/>
      <c r="J56" s="67"/>
      <c r="K56" s="47"/>
      <c r="L56" s="52"/>
      <c r="M56" s="55"/>
      <c r="N56" s="52"/>
      <c r="O56" s="47"/>
      <c r="P56" s="52"/>
    </row>
    <row r="57" spans="2:16" ht="32.25" customHeight="1">
      <c r="B57" s="256" t="s">
        <v>129</v>
      </c>
      <c r="C57" s="291" t="s">
        <v>134</v>
      </c>
      <c r="D57" s="329">
        <v>68032893.15</v>
      </c>
      <c r="E57" s="104">
        <v>-493444.58</v>
      </c>
      <c r="F57" s="67">
        <f>SUM(D57+E57)</f>
        <v>67539448.57000001</v>
      </c>
      <c r="G57" s="253"/>
      <c r="H57" s="104">
        <v>30841945.4</v>
      </c>
      <c r="I57" s="104">
        <v>0</v>
      </c>
      <c r="J57" s="67">
        <f>H57+I57</f>
        <v>30841945.4</v>
      </c>
      <c r="K57" s="47"/>
      <c r="L57" s="52">
        <f>F57-J57</f>
        <v>36697503.17000001</v>
      </c>
      <c r="M57" s="55"/>
      <c r="N57" s="52">
        <f>H57/F57*100</f>
        <v>45.665083226189566</v>
      </c>
      <c r="O57" s="47"/>
      <c r="P57" s="52">
        <f>J57/F57*100</f>
        <v>45.665083226189566</v>
      </c>
    </row>
    <row r="58" spans="2:15" ht="18" customHeight="1">
      <c r="B58" s="256"/>
      <c r="C58" s="291"/>
      <c r="D58" s="330"/>
      <c r="E58" s="256"/>
      <c r="F58" s="67"/>
      <c r="G58" s="253"/>
      <c r="H58" s="256"/>
      <c r="I58" s="256"/>
      <c r="J58" s="67"/>
      <c r="K58" s="47"/>
      <c r="L58" s="53" t="s">
        <v>18</v>
      </c>
      <c r="M58" s="54"/>
      <c r="N58" s="52"/>
      <c r="O58" s="47"/>
    </row>
    <row r="59" spans="2:16" ht="18" customHeight="1">
      <c r="B59" s="250" t="s">
        <v>130</v>
      </c>
      <c r="C59" s="251" t="s">
        <v>133</v>
      </c>
      <c r="D59" s="328">
        <v>136065786.29</v>
      </c>
      <c r="E59" s="67">
        <v>-986889.15</v>
      </c>
      <c r="F59" s="67">
        <f>SUM(D59+E59)</f>
        <v>135078897.14</v>
      </c>
      <c r="G59" s="253"/>
      <c r="H59" s="67">
        <v>61683871.43</v>
      </c>
      <c r="I59" s="67">
        <v>0</v>
      </c>
      <c r="J59" s="67">
        <f>H59+I59</f>
        <v>61683871.43</v>
      </c>
      <c r="K59" s="47"/>
      <c r="L59" s="52">
        <f>F59-J59</f>
        <v>73395025.70999998</v>
      </c>
      <c r="M59" s="55"/>
      <c r="N59" s="52">
        <f>H59/F59*100</f>
        <v>45.66506888642191</v>
      </c>
      <c r="O59" s="47"/>
      <c r="P59" s="52">
        <f>J59/F59*100</f>
        <v>45.66506888642191</v>
      </c>
    </row>
    <row r="60" spans="2:15" ht="18" customHeight="1">
      <c r="B60" s="256"/>
      <c r="C60" s="291"/>
      <c r="D60" s="330"/>
      <c r="E60" s="256"/>
      <c r="F60" s="67" t="s">
        <v>18</v>
      </c>
      <c r="G60" s="253"/>
      <c r="H60" s="256"/>
      <c r="I60" s="256"/>
      <c r="J60" s="67"/>
      <c r="K60" s="47"/>
      <c r="L60" s="53" t="s">
        <v>18</v>
      </c>
      <c r="M60" s="54"/>
      <c r="N60" s="52"/>
      <c r="O60" s="47"/>
    </row>
    <row r="61" spans="2:16" ht="18" customHeight="1">
      <c r="B61" s="250" t="s">
        <v>131</v>
      </c>
      <c r="C61" s="251" t="s">
        <v>135</v>
      </c>
      <c r="D61" s="328">
        <v>241743546.98</v>
      </c>
      <c r="E61" s="67">
        <v>-1753374.06</v>
      </c>
      <c r="F61" s="67">
        <f>SUM(D61+E61)</f>
        <v>239990172.92</v>
      </c>
      <c r="G61" s="253"/>
      <c r="H61" s="67">
        <v>103393541.16</v>
      </c>
      <c r="I61" s="67">
        <v>0</v>
      </c>
      <c r="J61" s="67">
        <f>H61+I61</f>
        <v>103393541.16</v>
      </c>
      <c r="K61" s="47"/>
      <c r="L61" s="52">
        <f>F61-J61</f>
        <v>136596631.76</v>
      </c>
      <c r="M61" s="55"/>
      <c r="N61" s="52">
        <f>H61/F61*100</f>
        <v>43.08240620938505</v>
      </c>
      <c r="O61" s="47"/>
      <c r="P61" s="52">
        <f>J61/F61*100</f>
        <v>43.08240620938505</v>
      </c>
    </row>
    <row r="62" spans="2:16" ht="18" customHeight="1">
      <c r="B62" s="250"/>
      <c r="C62" s="251"/>
      <c r="D62" s="67"/>
      <c r="E62" s="67"/>
      <c r="F62" s="67"/>
      <c r="G62" s="253"/>
      <c r="H62" s="67"/>
      <c r="I62" s="67"/>
      <c r="J62" s="67"/>
      <c r="K62" s="47"/>
      <c r="L62" s="52"/>
      <c r="M62" s="55"/>
      <c r="N62" s="52"/>
      <c r="O62" s="47"/>
      <c r="P62" s="52"/>
    </row>
    <row r="63" spans="2:17" s="19" customFormat="1" ht="18" customHeight="1">
      <c r="B63" s="286" t="s">
        <v>311</v>
      </c>
      <c r="C63" s="287" t="s">
        <v>312</v>
      </c>
      <c r="D63" s="95">
        <f>D65</f>
        <v>4532814</v>
      </c>
      <c r="E63" s="95">
        <f>E65</f>
        <v>0</v>
      </c>
      <c r="F63" s="95">
        <f>SUM(D63+E63)</f>
        <v>4532814</v>
      </c>
      <c r="G63" s="288"/>
      <c r="H63" s="95">
        <f>H65</f>
        <v>0</v>
      </c>
      <c r="I63" s="95">
        <f>I65</f>
        <v>0</v>
      </c>
      <c r="J63" s="95">
        <f>H63+I63</f>
        <v>0</v>
      </c>
      <c r="K63" s="34"/>
      <c r="L63" s="23">
        <f>F63-J63</f>
        <v>4532814</v>
      </c>
      <c r="M63" s="51"/>
      <c r="N63" s="23">
        <f>H63/F63*100</f>
        <v>0</v>
      </c>
      <c r="O63" s="34"/>
      <c r="P63" s="23">
        <f>J63/F63*100</f>
        <v>0</v>
      </c>
      <c r="Q63" s="8"/>
    </row>
    <row r="64" spans="2:15" ht="18" customHeight="1">
      <c r="B64" s="256"/>
      <c r="C64" s="291"/>
      <c r="D64" s="256"/>
      <c r="E64" s="256"/>
      <c r="F64" s="67" t="s">
        <v>18</v>
      </c>
      <c r="G64" s="253"/>
      <c r="H64" s="256"/>
      <c r="I64" s="256"/>
      <c r="J64" s="67"/>
      <c r="K64" s="47"/>
      <c r="L64" s="53" t="s">
        <v>18</v>
      </c>
      <c r="M64" s="54"/>
      <c r="N64" s="52"/>
      <c r="O64" s="47"/>
    </row>
    <row r="65" spans="2:16" ht="18" customHeight="1">
      <c r="B65" s="250" t="s">
        <v>313</v>
      </c>
      <c r="C65" s="251" t="s">
        <v>314</v>
      </c>
      <c r="D65" s="67">
        <v>4532814</v>
      </c>
      <c r="E65" s="67">
        <v>0</v>
      </c>
      <c r="F65" s="67">
        <f>SUM(D65+E65)</f>
        <v>4532814</v>
      </c>
      <c r="G65" s="253"/>
      <c r="H65" s="67">
        <v>0</v>
      </c>
      <c r="I65" s="67">
        <v>0</v>
      </c>
      <c r="J65" s="67">
        <f>H65+I65</f>
        <v>0</v>
      </c>
      <c r="K65" s="47"/>
      <c r="L65" s="52">
        <f>F65-J65</f>
        <v>4532814</v>
      </c>
      <c r="M65" s="55"/>
      <c r="N65" s="52">
        <f>H65/F65*100</f>
        <v>0</v>
      </c>
      <c r="O65" s="47"/>
      <c r="P65" s="52">
        <f>J65/F65*100</f>
        <v>0</v>
      </c>
    </row>
    <row r="66" spans="2:16" ht="18" customHeight="1">
      <c r="B66" s="250"/>
      <c r="C66" s="251"/>
      <c r="D66" s="67"/>
      <c r="E66" s="67"/>
      <c r="F66" s="67"/>
      <c r="G66" s="253"/>
      <c r="H66" s="67"/>
      <c r="I66" s="67"/>
      <c r="J66" s="67"/>
      <c r="K66" s="47"/>
      <c r="L66" s="52"/>
      <c r="M66" s="55"/>
      <c r="N66" s="52"/>
      <c r="O66" s="47"/>
      <c r="P66" s="52"/>
    </row>
    <row r="67" spans="2:16" ht="18" customHeight="1">
      <c r="B67" s="256"/>
      <c r="C67" s="291"/>
      <c r="D67" s="104"/>
      <c r="E67" s="67"/>
      <c r="F67" s="67"/>
      <c r="G67" s="253"/>
      <c r="H67" s="104"/>
      <c r="I67" s="104"/>
      <c r="J67" s="67"/>
      <c r="K67" s="47"/>
      <c r="L67" s="52"/>
      <c r="M67" s="55"/>
      <c r="N67" s="52"/>
      <c r="O67" s="47"/>
      <c r="P67" s="52"/>
    </row>
    <row r="68" spans="2:17" s="247" customFormat="1" ht="18" customHeight="1">
      <c r="B68" s="299">
        <v>1</v>
      </c>
      <c r="C68" s="287" t="s">
        <v>136</v>
      </c>
      <c r="D68" s="95">
        <f>D70+D74+D84+D94+D108+D118+D122+D130+D144+D148</f>
        <v>2979302212</v>
      </c>
      <c r="E68" s="95">
        <f>E70+E74+E84+E94+E108+E118+E122+E130+E144+E148</f>
        <v>8450000</v>
      </c>
      <c r="F68" s="95">
        <f>D68+E68</f>
        <v>2987752212</v>
      </c>
      <c r="G68" s="288"/>
      <c r="H68" s="95">
        <f>H70+H74+H84+H94+H108+H118+H122+H130+H144+H148-0.01</f>
        <v>1043350410.41</v>
      </c>
      <c r="I68" s="95">
        <f>I70+I74+I84+I94+I108+I118+I122+I130+I144+I148</f>
        <v>1259417843.45</v>
      </c>
      <c r="J68" s="95">
        <f>H68+I68</f>
        <v>2302768253.86</v>
      </c>
      <c r="K68" s="288"/>
      <c r="L68" s="95">
        <f>F68-J68</f>
        <v>684983958.1399999</v>
      </c>
      <c r="M68" s="289"/>
      <c r="N68" s="95">
        <f>H68/F68*100</f>
        <v>34.92091500156841</v>
      </c>
      <c r="O68" s="288"/>
      <c r="P68" s="95">
        <f>J68/F68*100</f>
        <v>77.07360217527972</v>
      </c>
      <c r="Q68" s="290"/>
    </row>
    <row r="69" spans="2:15" ht="18" customHeight="1">
      <c r="B69" s="256"/>
      <c r="C69" s="291"/>
      <c r="D69" s="256"/>
      <c r="E69" s="67" t="s">
        <v>18</v>
      </c>
      <c r="F69" s="67" t="s">
        <v>18</v>
      </c>
      <c r="G69" s="253"/>
      <c r="H69" s="256"/>
      <c r="I69" s="256"/>
      <c r="J69" s="67"/>
      <c r="K69" s="47"/>
      <c r="L69" s="53" t="s">
        <v>18</v>
      </c>
      <c r="M69" s="54"/>
      <c r="N69" s="52"/>
      <c r="O69" s="47"/>
    </row>
    <row r="70" spans="2:17" s="19" customFormat="1" ht="18" customHeight="1">
      <c r="B70" s="286" t="s">
        <v>137</v>
      </c>
      <c r="C70" s="287" t="s">
        <v>138</v>
      </c>
      <c r="D70" s="246">
        <f>D72</f>
        <v>873526579</v>
      </c>
      <c r="E70" s="95">
        <f>E72</f>
        <v>0</v>
      </c>
      <c r="F70" s="95">
        <f>SUM(D70+E70)</f>
        <v>873526579</v>
      </c>
      <c r="G70" s="288"/>
      <c r="H70" s="246">
        <f>H72</f>
        <v>417384390.75</v>
      </c>
      <c r="I70" s="246">
        <f>I72</f>
        <v>451012905.27</v>
      </c>
      <c r="J70" s="95">
        <f>H70+I70</f>
        <v>868397296.02</v>
      </c>
      <c r="K70" s="34"/>
      <c r="L70" s="23">
        <f>F70-J70</f>
        <v>5129282.980000019</v>
      </c>
      <c r="M70" s="51"/>
      <c r="N70" s="23">
        <f>H70/F70*100</f>
        <v>47.78153301618084</v>
      </c>
      <c r="O70" s="34"/>
      <c r="P70" s="23">
        <f>J70/F70*100</f>
        <v>99.41280745162076</v>
      </c>
      <c r="Q70" s="8"/>
    </row>
    <row r="71" spans="2:15" ht="18" customHeight="1">
      <c r="B71" s="256"/>
      <c r="C71" s="291"/>
      <c r="D71" s="256"/>
      <c r="E71" s="67" t="s">
        <v>18</v>
      </c>
      <c r="F71" s="67" t="s">
        <v>18</v>
      </c>
      <c r="G71" s="253"/>
      <c r="H71" s="256"/>
      <c r="I71" s="256"/>
      <c r="J71" s="67"/>
      <c r="K71" s="47"/>
      <c r="L71" s="53" t="s">
        <v>18</v>
      </c>
      <c r="M71" s="54"/>
      <c r="N71" s="52"/>
      <c r="O71" s="47"/>
    </row>
    <row r="72" spans="2:16" ht="18" customHeight="1">
      <c r="B72" s="256" t="s">
        <v>269</v>
      </c>
      <c r="C72" s="251" t="s">
        <v>285</v>
      </c>
      <c r="D72" s="252">
        <v>873526579</v>
      </c>
      <c r="E72" s="252">
        <v>0</v>
      </c>
      <c r="F72" s="252">
        <f>D72+E72</f>
        <v>873526579</v>
      </c>
      <c r="G72" s="253"/>
      <c r="H72" s="252">
        <v>417384390.75</v>
      </c>
      <c r="I72" s="67">
        <v>451012905.27</v>
      </c>
      <c r="J72" s="67">
        <f>H72+I72</f>
        <v>868397296.02</v>
      </c>
      <c r="K72" s="47"/>
      <c r="L72" s="52">
        <f>F72-J72</f>
        <v>5129282.980000019</v>
      </c>
      <c r="M72" s="55"/>
      <c r="N72" s="52">
        <f>H72/F72*100</f>
        <v>47.78153301618084</v>
      </c>
      <c r="O72" s="47"/>
      <c r="P72" s="52">
        <f>J72/F72*100</f>
        <v>99.41280745162076</v>
      </c>
    </row>
    <row r="73" spans="2:15" ht="18" customHeight="1">
      <c r="B73" s="256"/>
      <c r="C73" s="291"/>
      <c r="D73" s="256"/>
      <c r="E73" s="252"/>
      <c r="F73" s="252"/>
      <c r="G73" s="253"/>
      <c r="H73" s="256"/>
      <c r="I73" s="256"/>
      <c r="J73" s="67"/>
      <c r="K73" s="47"/>
      <c r="L73" s="53" t="s">
        <v>18</v>
      </c>
      <c r="M73" s="54"/>
      <c r="N73" s="52"/>
      <c r="O73" s="47"/>
    </row>
    <row r="74" spans="2:17" s="19" customFormat="1" ht="18" customHeight="1">
      <c r="B74" s="286" t="s">
        <v>139</v>
      </c>
      <c r="C74" s="287" t="s">
        <v>140</v>
      </c>
      <c r="D74" s="246">
        <f>E73+D78+D80+D82+D76</f>
        <v>186438000</v>
      </c>
      <c r="E74" s="246">
        <f>E76+E78+E80+E82</f>
        <v>0</v>
      </c>
      <c r="F74" s="246">
        <f>D74+E74</f>
        <v>186438000</v>
      </c>
      <c r="G74" s="288"/>
      <c r="H74" s="246">
        <f>H76+H78+H80+H82</f>
        <v>59572103.88</v>
      </c>
      <c r="I74" s="246">
        <f>I76+I78+I80+I82</f>
        <v>89319604</v>
      </c>
      <c r="J74" s="95">
        <f>H74+I74</f>
        <v>148891707.88</v>
      </c>
      <c r="K74" s="34"/>
      <c r="L74" s="23">
        <f>F74-J74</f>
        <v>37546292.120000005</v>
      </c>
      <c r="M74" s="51"/>
      <c r="N74" s="23">
        <f>H74/F74*100</f>
        <v>31.952769220866994</v>
      </c>
      <c r="O74" s="34"/>
      <c r="P74" s="23">
        <f>J74/F74*100</f>
        <v>79.86124496079125</v>
      </c>
      <c r="Q74" s="8"/>
    </row>
    <row r="75" spans="2:15" ht="18" customHeight="1">
      <c r="B75" s="256"/>
      <c r="C75" s="291"/>
      <c r="D75" s="256"/>
      <c r="E75" s="67" t="s">
        <v>18</v>
      </c>
      <c r="F75" s="67" t="s">
        <v>18</v>
      </c>
      <c r="G75" s="253"/>
      <c r="H75" s="256"/>
      <c r="I75" s="256"/>
      <c r="J75" s="67"/>
      <c r="K75" s="47"/>
      <c r="L75" s="53" t="s">
        <v>18</v>
      </c>
      <c r="M75" s="54"/>
      <c r="N75" s="52"/>
      <c r="O75" s="47"/>
    </row>
    <row r="76" spans="2:16" ht="18" customHeight="1">
      <c r="B76" s="250" t="s">
        <v>141</v>
      </c>
      <c r="C76" s="251" t="s">
        <v>62</v>
      </c>
      <c r="D76" s="252">
        <v>420000</v>
      </c>
      <c r="E76" s="67">
        <v>0</v>
      </c>
      <c r="F76" s="67">
        <f>D76+E76</f>
        <v>420000</v>
      </c>
      <c r="G76" s="253"/>
      <c r="H76" s="252">
        <v>186204</v>
      </c>
      <c r="I76" s="67">
        <v>233796</v>
      </c>
      <c r="J76" s="67">
        <f>H76+I76</f>
        <v>420000</v>
      </c>
      <c r="K76" s="47"/>
      <c r="L76" s="52">
        <f>F76-J76</f>
        <v>0</v>
      </c>
      <c r="M76" s="55"/>
      <c r="N76" s="52">
        <f>H76/F76*100</f>
        <v>44.33428571428571</v>
      </c>
      <c r="O76" s="47"/>
      <c r="P76" s="52">
        <f>J76/F76*100</f>
        <v>100</v>
      </c>
    </row>
    <row r="77" spans="2:15" ht="18" customHeight="1">
      <c r="B77" s="256"/>
      <c r="C77" s="291"/>
      <c r="D77" s="256"/>
      <c r="E77" s="67" t="s">
        <v>18</v>
      </c>
      <c r="F77" s="67"/>
      <c r="G77" s="253"/>
      <c r="H77" s="256"/>
      <c r="I77" s="256"/>
      <c r="J77" s="67"/>
      <c r="K77" s="47"/>
      <c r="L77" s="53" t="s">
        <v>18</v>
      </c>
      <c r="M77" s="54"/>
      <c r="N77" s="52"/>
      <c r="O77" s="47"/>
    </row>
    <row r="78" spans="2:16" ht="18" customHeight="1">
      <c r="B78" s="250" t="s">
        <v>142</v>
      </c>
      <c r="C78" s="251" t="s">
        <v>143</v>
      </c>
      <c r="D78" s="252">
        <v>112200000</v>
      </c>
      <c r="E78" s="67">
        <v>0</v>
      </c>
      <c r="F78" s="67">
        <f>D78+E78</f>
        <v>112200000</v>
      </c>
      <c r="G78" s="253"/>
      <c r="H78" s="252">
        <v>43932520</v>
      </c>
      <c r="I78" s="67">
        <v>52067480</v>
      </c>
      <c r="J78" s="67">
        <f>H78+I78</f>
        <v>96000000</v>
      </c>
      <c r="K78" s="47"/>
      <c r="L78" s="52">
        <f>F78-J78</f>
        <v>16200000</v>
      </c>
      <c r="M78" s="55"/>
      <c r="N78" s="52">
        <f>H78/F78*100</f>
        <v>39.15554367201426</v>
      </c>
      <c r="O78" s="47"/>
      <c r="P78" s="52">
        <f>J78/F78*100</f>
        <v>85.56149732620321</v>
      </c>
    </row>
    <row r="79" spans="2:15" ht="18" customHeight="1">
      <c r="B79" s="256"/>
      <c r="C79" s="291"/>
      <c r="D79" s="256"/>
      <c r="E79" s="67" t="s">
        <v>18</v>
      </c>
      <c r="F79" s="67" t="s">
        <v>18</v>
      </c>
      <c r="G79" s="253"/>
      <c r="H79" s="256"/>
      <c r="I79" s="256"/>
      <c r="J79" s="67"/>
      <c r="K79" s="47"/>
      <c r="L79" s="53" t="s">
        <v>18</v>
      </c>
      <c r="M79" s="54"/>
      <c r="N79" s="52"/>
      <c r="O79" s="47"/>
    </row>
    <row r="80" spans="2:16" ht="18" customHeight="1">
      <c r="B80" s="250" t="s">
        <v>144</v>
      </c>
      <c r="C80" s="251" t="s">
        <v>145</v>
      </c>
      <c r="D80" s="252">
        <v>450000</v>
      </c>
      <c r="E80" s="67">
        <v>0</v>
      </c>
      <c r="F80" s="67">
        <f>D80+E80</f>
        <v>450000</v>
      </c>
      <c r="G80" s="253"/>
      <c r="H80" s="252">
        <v>74845</v>
      </c>
      <c r="I80" s="252">
        <v>0</v>
      </c>
      <c r="J80" s="67">
        <f>H80+I80</f>
        <v>74845</v>
      </c>
      <c r="K80" s="47"/>
      <c r="L80" s="52">
        <f>F80-J80</f>
        <v>375155</v>
      </c>
      <c r="M80" s="55"/>
      <c r="N80" s="52">
        <f>H80/F80*100</f>
        <v>16.63222222222222</v>
      </c>
      <c r="O80" s="47"/>
      <c r="P80" s="52">
        <f>J80/F80*100</f>
        <v>16.63222222222222</v>
      </c>
    </row>
    <row r="81" spans="2:15" ht="18" customHeight="1">
      <c r="B81" s="256"/>
      <c r="C81" s="291"/>
      <c r="D81" s="256"/>
      <c r="E81" s="67" t="s">
        <v>18</v>
      </c>
      <c r="F81" s="67"/>
      <c r="G81" s="253"/>
      <c r="H81" s="256"/>
      <c r="I81" s="256"/>
      <c r="J81" s="67"/>
      <c r="K81" s="47"/>
      <c r="L81" s="53" t="s">
        <v>18</v>
      </c>
      <c r="M81" s="54"/>
      <c r="N81" s="52"/>
      <c r="O81" s="47"/>
    </row>
    <row r="82" spans="2:16" ht="18" customHeight="1">
      <c r="B82" s="250" t="s">
        <v>146</v>
      </c>
      <c r="C82" s="251" t="s">
        <v>147</v>
      </c>
      <c r="D82" s="252">
        <v>73368000</v>
      </c>
      <c r="E82" s="67">
        <v>0</v>
      </c>
      <c r="F82" s="67">
        <f>D82+E82</f>
        <v>73368000</v>
      </c>
      <c r="G82" s="253"/>
      <c r="H82" s="252">
        <v>15378534.88</v>
      </c>
      <c r="I82" s="67">
        <v>37018328</v>
      </c>
      <c r="J82" s="67">
        <f>H82+I82</f>
        <v>52396862.88</v>
      </c>
      <c r="K82" s="47"/>
      <c r="L82" s="52">
        <f>F82-J82</f>
        <v>20971137.119999997</v>
      </c>
      <c r="M82" s="55"/>
      <c r="N82" s="52">
        <f>H82/F82*100</f>
        <v>20.96082063024752</v>
      </c>
      <c r="O82" s="47"/>
      <c r="P82" s="52">
        <f>J82/F82*100</f>
        <v>71.41650703303894</v>
      </c>
    </row>
    <row r="83" spans="2:15" ht="18" customHeight="1">
      <c r="B83" s="256"/>
      <c r="C83" s="291"/>
      <c r="D83" s="256"/>
      <c r="E83" s="67" t="s">
        <v>18</v>
      </c>
      <c r="F83" s="67"/>
      <c r="G83" s="253"/>
      <c r="H83" s="256"/>
      <c r="I83" s="256"/>
      <c r="J83" s="67"/>
      <c r="K83" s="47"/>
      <c r="L83" s="53" t="s">
        <v>18</v>
      </c>
      <c r="M83" s="54"/>
      <c r="N83" s="52"/>
      <c r="O83" s="47"/>
    </row>
    <row r="84" spans="2:17" s="19" customFormat="1" ht="18" customHeight="1">
      <c r="B84" s="286" t="s">
        <v>148</v>
      </c>
      <c r="C84" s="287" t="s">
        <v>149</v>
      </c>
      <c r="D84" s="246">
        <f>D86+D88+D90+D92</f>
        <v>49126252</v>
      </c>
      <c r="E84" s="95">
        <f>E86+E88+E90+E92</f>
        <v>0</v>
      </c>
      <c r="F84" s="95">
        <f>D84+E84</f>
        <v>49126252</v>
      </c>
      <c r="G84" s="288"/>
      <c r="H84" s="246">
        <f>H86+H88+H90+H92</f>
        <v>10515846.4</v>
      </c>
      <c r="I84" s="246">
        <f>I86+I88+I90+I92</f>
        <v>14722310.6</v>
      </c>
      <c r="J84" s="95">
        <f>H84+I84</f>
        <v>25238157</v>
      </c>
      <c r="K84" s="34"/>
      <c r="L84" s="23">
        <f>F84-J84</f>
        <v>23888095</v>
      </c>
      <c r="M84" s="51"/>
      <c r="N84" s="23">
        <f>H84/F84*100</f>
        <v>21.405757557079667</v>
      </c>
      <c r="O84" s="34"/>
      <c r="P84" s="23">
        <f>J84/F84*100</f>
        <v>51.37407388619836</v>
      </c>
      <c r="Q84" s="8"/>
    </row>
    <row r="85" spans="2:15" ht="18" customHeight="1">
      <c r="B85" s="256"/>
      <c r="C85" s="291"/>
      <c r="D85" s="256"/>
      <c r="E85" s="67" t="s">
        <v>18</v>
      </c>
      <c r="F85" s="67"/>
      <c r="G85" s="253"/>
      <c r="H85" s="256"/>
      <c r="I85" s="256"/>
      <c r="J85" s="67"/>
      <c r="K85" s="47"/>
      <c r="L85" s="53" t="s">
        <v>18</v>
      </c>
      <c r="M85" s="54"/>
      <c r="N85" s="52"/>
      <c r="O85" s="47"/>
    </row>
    <row r="86" spans="2:16" ht="18" customHeight="1">
      <c r="B86" s="250" t="s">
        <v>150</v>
      </c>
      <c r="C86" s="251" t="s">
        <v>151</v>
      </c>
      <c r="D86" s="252">
        <v>30730252</v>
      </c>
      <c r="E86" s="67">
        <v>0</v>
      </c>
      <c r="F86" s="67">
        <f>D86+E86</f>
        <v>30730252</v>
      </c>
      <c r="G86" s="253"/>
      <c r="H86" s="252">
        <v>2858067</v>
      </c>
      <c r="I86" s="67">
        <v>4474000</v>
      </c>
      <c r="J86" s="67">
        <f>H86+I86</f>
        <v>7332067</v>
      </c>
      <c r="K86" s="47"/>
      <c r="L86" s="52">
        <f>F86-J86</f>
        <v>23398185</v>
      </c>
      <c r="M86" s="55"/>
      <c r="N86" s="52">
        <f>H86/F86*100</f>
        <v>9.300499716045284</v>
      </c>
      <c r="O86" s="47"/>
      <c r="P86" s="52">
        <f>J86/F86*100</f>
        <v>23.859443131152975</v>
      </c>
    </row>
    <row r="87" spans="2:16" ht="17.25" customHeight="1">
      <c r="B87" s="250"/>
      <c r="C87" s="251"/>
      <c r="D87" s="252"/>
      <c r="E87" s="67"/>
      <c r="F87" s="67"/>
      <c r="G87" s="253"/>
      <c r="H87" s="252"/>
      <c r="I87" s="252"/>
      <c r="J87" s="67"/>
      <c r="K87" s="47"/>
      <c r="L87" s="52"/>
      <c r="M87" s="55"/>
      <c r="N87" s="52"/>
      <c r="O87" s="47"/>
      <c r="P87" s="52"/>
    </row>
    <row r="88" spans="2:16" ht="18" customHeight="1">
      <c r="B88" s="256" t="s">
        <v>152</v>
      </c>
      <c r="C88" s="291" t="s">
        <v>61</v>
      </c>
      <c r="D88" s="256">
        <v>300000</v>
      </c>
      <c r="E88" s="67">
        <v>0</v>
      </c>
      <c r="F88" s="67">
        <f>D88+E88</f>
        <v>300000</v>
      </c>
      <c r="G88" s="253"/>
      <c r="H88" s="256">
        <v>12170</v>
      </c>
      <c r="I88" s="256">
        <v>0</v>
      </c>
      <c r="J88" s="67">
        <f>H88+I88</f>
        <v>12170</v>
      </c>
      <c r="K88" s="47"/>
      <c r="L88" s="52">
        <f>F88-J88</f>
        <v>287830</v>
      </c>
      <c r="M88" s="55"/>
      <c r="N88" s="52">
        <f>H88/F88*100</f>
        <v>4.056666666666667</v>
      </c>
      <c r="O88" s="47"/>
      <c r="P88" s="52">
        <f>J88/F88*100</f>
        <v>4.056666666666667</v>
      </c>
    </row>
    <row r="89" spans="2:15" ht="18" customHeight="1">
      <c r="B89" s="256"/>
      <c r="C89" s="291"/>
      <c r="D89" s="256"/>
      <c r="E89" s="67"/>
      <c r="F89" s="67"/>
      <c r="G89" s="253"/>
      <c r="H89" s="256"/>
      <c r="I89" s="256"/>
      <c r="J89" s="67"/>
      <c r="K89" s="47"/>
      <c r="L89" s="53"/>
      <c r="M89" s="54"/>
      <c r="N89" s="52"/>
      <c r="O89" s="47"/>
    </row>
    <row r="90" spans="2:16" ht="18" customHeight="1">
      <c r="B90" s="256" t="s">
        <v>281</v>
      </c>
      <c r="C90" s="291" t="s">
        <v>282</v>
      </c>
      <c r="D90" s="256">
        <v>200000</v>
      </c>
      <c r="E90" s="67">
        <v>0</v>
      </c>
      <c r="F90" s="67">
        <f>D90+E90</f>
        <v>200000</v>
      </c>
      <c r="G90" s="253"/>
      <c r="H90" s="256">
        <v>0</v>
      </c>
      <c r="I90" s="256">
        <v>0</v>
      </c>
      <c r="J90" s="67">
        <f>H90+I90</f>
        <v>0</v>
      </c>
      <c r="K90" s="47"/>
      <c r="L90" s="52">
        <f>F90-J90</f>
        <v>200000</v>
      </c>
      <c r="M90" s="55"/>
      <c r="N90" s="52">
        <f>H90/F90*100</f>
        <v>0</v>
      </c>
      <c r="O90" s="47"/>
      <c r="P90" s="52">
        <f>J90/F90*100</f>
        <v>0</v>
      </c>
    </row>
    <row r="91" spans="2:15" ht="18" customHeight="1">
      <c r="B91" s="256"/>
      <c r="C91" s="291"/>
      <c r="D91" s="256"/>
      <c r="E91" s="67"/>
      <c r="F91" s="67"/>
      <c r="G91" s="253"/>
      <c r="H91" s="256"/>
      <c r="I91" s="256"/>
      <c r="J91" s="67"/>
      <c r="K91" s="47"/>
      <c r="L91" s="53"/>
      <c r="M91" s="54"/>
      <c r="N91" s="52"/>
      <c r="O91" s="47"/>
    </row>
    <row r="92" spans="2:16" ht="18" customHeight="1">
      <c r="B92" s="256" t="s">
        <v>283</v>
      </c>
      <c r="C92" s="291" t="s">
        <v>284</v>
      </c>
      <c r="D92" s="256">
        <v>17896000</v>
      </c>
      <c r="E92" s="67">
        <v>0</v>
      </c>
      <c r="F92" s="67">
        <f>D92+E92</f>
        <v>17896000</v>
      </c>
      <c r="G92" s="253"/>
      <c r="H92" s="256">
        <v>7645609.4</v>
      </c>
      <c r="I92" s="67">
        <v>10248310.6</v>
      </c>
      <c r="J92" s="67">
        <f>H92+I92</f>
        <v>17893920</v>
      </c>
      <c r="K92" s="47"/>
      <c r="L92" s="52">
        <f>F92-J92</f>
        <v>2080</v>
      </c>
      <c r="M92" s="55"/>
      <c r="N92" s="52">
        <f>H92/F92*100</f>
        <v>42.7224485918641</v>
      </c>
      <c r="O92" s="47"/>
      <c r="P92" s="52">
        <f>J92/F92*100</f>
        <v>99.98837729101476</v>
      </c>
    </row>
    <row r="93" spans="2:15" ht="18" customHeight="1">
      <c r="B93" s="256"/>
      <c r="C93" s="291"/>
      <c r="D93" s="256"/>
      <c r="E93" s="67"/>
      <c r="F93" s="67"/>
      <c r="G93" s="253"/>
      <c r="H93" s="256"/>
      <c r="I93" s="256"/>
      <c r="J93" s="67"/>
      <c r="K93" s="47"/>
      <c r="L93" s="53"/>
      <c r="M93" s="54"/>
      <c r="N93" s="52"/>
      <c r="O93" s="47"/>
    </row>
    <row r="94" spans="2:17" s="19" customFormat="1" ht="18" customHeight="1">
      <c r="B94" s="286" t="s">
        <v>153</v>
      </c>
      <c r="C94" s="287" t="s">
        <v>154</v>
      </c>
      <c r="D94" s="247">
        <f>D96+D100+D104+D106+D98+D102</f>
        <v>1360876791</v>
      </c>
      <c r="E94" s="246">
        <f>E96+E98+E100+E102+E104+E106</f>
        <v>6600000</v>
      </c>
      <c r="F94" s="95">
        <f>D94+E94</f>
        <v>1367476791</v>
      </c>
      <c r="G94" s="288"/>
      <c r="H94" s="247">
        <f>H96+H98+H100+H102+H104+H106</f>
        <v>442816625.24</v>
      </c>
      <c r="I94" s="247">
        <f>I96+I98+I100+I102+I104+I106</f>
        <v>604738205.83</v>
      </c>
      <c r="J94" s="95">
        <f>H94+I94</f>
        <v>1047554831.07</v>
      </c>
      <c r="K94" s="34"/>
      <c r="L94" s="23">
        <f>F94-J94</f>
        <v>319921959.92999995</v>
      </c>
      <c r="M94" s="51"/>
      <c r="N94" s="23">
        <f>H94/F94*100</f>
        <v>32.382021263862164</v>
      </c>
      <c r="O94" s="34"/>
      <c r="P94" s="23">
        <f>J94/F94*100</f>
        <v>76.60494408127765</v>
      </c>
      <c r="Q94" s="8"/>
    </row>
    <row r="95" spans="2:16" ht="18" customHeight="1">
      <c r="B95" s="250"/>
      <c r="C95" s="251"/>
      <c r="D95" s="255"/>
      <c r="E95" s="67"/>
      <c r="F95" s="67"/>
      <c r="G95" s="253"/>
      <c r="H95" s="255"/>
      <c r="I95" s="255"/>
      <c r="J95" s="67"/>
      <c r="K95" s="47"/>
      <c r="L95" s="52"/>
      <c r="M95" s="55"/>
      <c r="N95" s="52"/>
      <c r="O95" s="47"/>
      <c r="P95" s="52"/>
    </row>
    <row r="96" spans="2:16" ht="18" customHeight="1">
      <c r="B96" s="250" t="s">
        <v>319</v>
      </c>
      <c r="C96" s="251" t="s">
        <v>320</v>
      </c>
      <c r="D96" s="252">
        <v>12400800</v>
      </c>
      <c r="E96" s="67">
        <v>0</v>
      </c>
      <c r="F96" s="67">
        <f>SUM(D96+E96)</f>
        <v>12400800</v>
      </c>
      <c r="G96" s="253"/>
      <c r="H96" s="252">
        <v>1870811.89</v>
      </c>
      <c r="I96" s="67">
        <v>10529508.11</v>
      </c>
      <c r="J96" s="67">
        <f>H96+I96</f>
        <v>12400320</v>
      </c>
      <c r="K96" s="47"/>
      <c r="L96" s="52">
        <f>F96-J96</f>
        <v>480</v>
      </c>
      <c r="M96" s="55"/>
      <c r="N96" s="52">
        <f>H96/F96*100</f>
        <v>15.08621935681569</v>
      </c>
      <c r="O96" s="47"/>
      <c r="P96" s="52">
        <f>J96/F96*100</f>
        <v>99.99612928198181</v>
      </c>
    </row>
    <row r="97" spans="2:16" ht="18" customHeight="1">
      <c r="B97" s="250"/>
      <c r="C97" s="251"/>
      <c r="D97" s="252"/>
      <c r="E97" s="67"/>
      <c r="F97" s="67"/>
      <c r="G97" s="253"/>
      <c r="H97" s="252"/>
      <c r="I97" s="252"/>
      <c r="J97" s="67"/>
      <c r="K97" s="47"/>
      <c r="L97" s="52"/>
      <c r="M97" s="55"/>
      <c r="N97" s="52"/>
      <c r="O97" s="47"/>
      <c r="P97" s="52"/>
    </row>
    <row r="98" spans="2:16" ht="18" customHeight="1">
      <c r="B98" s="250" t="s">
        <v>286</v>
      </c>
      <c r="C98" s="251" t="s">
        <v>287</v>
      </c>
      <c r="D98" s="252">
        <v>30000000</v>
      </c>
      <c r="E98" s="67">
        <v>0</v>
      </c>
      <c r="F98" s="67">
        <f>SUM(D98+E98)</f>
        <v>30000000</v>
      </c>
      <c r="G98" s="253"/>
      <c r="H98" s="252">
        <v>0</v>
      </c>
      <c r="I98" s="67">
        <v>30000</v>
      </c>
      <c r="J98" s="67">
        <f>H98+I98</f>
        <v>30000</v>
      </c>
      <c r="K98" s="47"/>
      <c r="L98" s="52">
        <f>F98-J98</f>
        <v>29970000</v>
      </c>
      <c r="M98" s="55"/>
      <c r="N98" s="52">
        <f>H98/F98*100</f>
        <v>0</v>
      </c>
      <c r="O98" s="47"/>
      <c r="P98" s="52">
        <f>J98/F98*100</f>
        <v>0.1</v>
      </c>
    </row>
    <row r="99" spans="2:16" ht="18" customHeight="1">
      <c r="B99" s="250"/>
      <c r="C99" s="251"/>
      <c r="D99" s="252"/>
      <c r="E99" s="67"/>
      <c r="F99" s="67"/>
      <c r="G99" s="253"/>
      <c r="H99" s="252"/>
      <c r="I99" s="252"/>
      <c r="J99" s="67"/>
      <c r="K99" s="47"/>
      <c r="L99" s="52"/>
      <c r="M99" s="55"/>
      <c r="N99" s="52"/>
      <c r="O99" s="47"/>
      <c r="P99" s="52"/>
    </row>
    <row r="100" spans="2:16" ht="18" customHeight="1">
      <c r="B100" s="250" t="s">
        <v>155</v>
      </c>
      <c r="C100" s="251" t="s">
        <v>156</v>
      </c>
      <c r="D100" s="252">
        <v>988559991</v>
      </c>
      <c r="E100" s="67">
        <v>0</v>
      </c>
      <c r="F100" s="67">
        <f>SUM(D100+E100)</f>
        <v>988559991</v>
      </c>
      <c r="G100" s="253"/>
      <c r="H100" s="252">
        <v>402545598</v>
      </c>
      <c r="I100" s="67">
        <v>503634393.75</v>
      </c>
      <c r="J100" s="67">
        <f>H100+I100</f>
        <v>906179991.75</v>
      </c>
      <c r="K100" s="47"/>
      <c r="L100" s="52">
        <f>F100-J100</f>
        <v>82379999.25</v>
      </c>
      <c r="M100" s="55"/>
      <c r="N100" s="52">
        <f>H100/F100*100</f>
        <v>40.72040156033383</v>
      </c>
      <c r="O100" s="47"/>
      <c r="P100" s="52">
        <f>J100/F100*100</f>
        <v>91.66666666666666</v>
      </c>
    </row>
    <row r="101" spans="2:15" ht="18" customHeight="1">
      <c r="B101" s="256"/>
      <c r="C101" s="291"/>
      <c r="D101" s="256"/>
      <c r="E101" s="67" t="s">
        <v>18</v>
      </c>
      <c r="F101" s="67" t="s">
        <v>18</v>
      </c>
      <c r="G101" s="253"/>
      <c r="H101" s="256"/>
      <c r="I101" s="256"/>
      <c r="J101" s="67"/>
      <c r="K101" s="47"/>
      <c r="L101" s="53" t="s">
        <v>18</v>
      </c>
      <c r="M101" s="54"/>
      <c r="N101" s="52"/>
      <c r="O101" s="47"/>
    </row>
    <row r="102" spans="2:16" ht="18" customHeight="1">
      <c r="B102" s="250" t="s">
        <v>315</v>
      </c>
      <c r="C102" s="251" t="s">
        <v>316</v>
      </c>
      <c r="D102" s="252">
        <v>281584000</v>
      </c>
      <c r="E102" s="67">
        <v>-15840000</v>
      </c>
      <c r="F102" s="67">
        <f>SUM(D102+E102)</f>
        <v>265744000</v>
      </c>
      <c r="G102" s="253"/>
      <c r="H102" s="252">
        <v>21315000</v>
      </c>
      <c r="I102" s="67">
        <v>58208320</v>
      </c>
      <c r="J102" s="67">
        <f>H102+I102</f>
        <v>79523320</v>
      </c>
      <c r="K102" s="47"/>
      <c r="L102" s="52">
        <f>F102-J102</f>
        <v>186220680</v>
      </c>
      <c r="M102" s="55"/>
      <c r="N102" s="52">
        <f>H102/F102*100</f>
        <v>8.02087723523391</v>
      </c>
      <c r="O102" s="47"/>
      <c r="P102" s="52">
        <f>J102/F102*100</f>
        <v>29.924784755253174</v>
      </c>
    </row>
    <row r="103" spans="2:15" ht="18" customHeight="1">
      <c r="B103" s="256"/>
      <c r="C103" s="291"/>
      <c r="D103" s="256"/>
      <c r="E103" s="67" t="s">
        <v>18</v>
      </c>
      <c r="F103" s="67" t="s">
        <v>18</v>
      </c>
      <c r="G103" s="253"/>
      <c r="H103" s="256"/>
      <c r="I103" s="256"/>
      <c r="J103" s="67"/>
      <c r="K103" s="47"/>
      <c r="L103" s="53" t="s">
        <v>18</v>
      </c>
      <c r="M103" s="54"/>
      <c r="N103" s="52"/>
      <c r="O103" s="47"/>
    </row>
    <row r="104" spans="2:16" ht="18" customHeight="1">
      <c r="B104" s="250" t="s">
        <v>157</v>
      </c>
      <c r="C104" s="251" t="s">
        <v>158</v>
      </c>
      <c r="D104" s="252">
        <v>25100000</v>
      </c>
      <c r="E104" s="67">
        <v>6600000</v>
      </c>
      <c r="F104" s="67">
        <f>SUM(D104+E104)</f>
        <v>31700000</v>
      </c>
      <c r="G104" s="253"/>
      <c r="H104" s="252">
        <v>12683042.3</v>
      </c>
      <c r="I104" s="67">
        <v>17700913.97</v>
      </c>
      <c r="J104" s="67">
        <f>H104+I104</f>
        <v>30383956.27</v>
      </c>
      <c r="K104" s="47"/>
      <c r="L104" s="52">
        <f>F104-J104</f>
        <v>1316043.7300000004</v>
      </c>
      <c r="M104" s="55"/>
      <c r="N104" s="52">
        <f>H104/F104*100</f>
        <v>40.00959716088328</v>
      </c>
      <c r="O104" s="47"/>
      <c r="P104" s="52">
        <f>J104/F104*100</f>
        <v>95.84844249211356</v>
      </c>
    </row>
    <row r="105" spans="2:15" ht="18" customHeight="1">
      <c r="B105" s="256"/>
      <c r="C105" s="291"/>
      <c r="D105" s="256"/>
      <c r="E105" s="67" t="s">
        <v>18</v>
      </c>
      <c r="F105" s="67"/>
      <c r="G105" s="253"/>
      <c r="H105" s="256"/>
      <c r="I105" s="256"/>
      <c r="J105" s="67"/>
      <c r="K105" s="47"/>
      <c r="L105" s="53" t="s">
        <v>18</v>
      </c>
      <c r="M105" s="54"/>
      <c r="N105" s="52"/>
      <c r="O105" s="47"/>
    </row>
    <row r="106" spans="2:16" ht="18" customHeight="1">
      <c r="B106" s="250" t="s">
        <v>159</v>
      </c>
      <c r="C106" s="251" t="s">
        <v>160</v>
      </c>
      <c r="D106" s="252">
        <v>23232000</v>
      </c>
      <c r="E106" s="67">
        <v>15840000</v>
      </c>
      <c r="F106" s="67">
        <f>SUM(D106+E106)</f>
        <v>39072000</v>
      </c>
      <c r="G106" s="253"/>
      <c r="H106" s="252">
        <v>4402173.05</v>
      </c>
      <c r="I106" s="67">
        <v>14635070</v>
      </c>
      <c r="J106" s="67">
        <f>H106+I106</f>
        <v>19037243.05</v>
      </c>
      <c r="K106" s="47"/>
      <c r="L106" s="52">
        <f>F106-J106</f>
        <v>20034756.95</v>
      </c>
      <c r="M106" s="55"/>
      <c r="N106" s="52">
        <f>H106/F106*100</f>
        <v>11.266822916666666</v>
      </c>
      <c r="O106" s="47"/>
      <c r="P106" s="52">
        <f>J106/F106*100</f>
        <v>48.72349265458641</v>
      </c>
    </row>
    <row r="107" spans="2:15" ht="18" customHeight="1">
      <c r="B107" s="256"/>
      <c r="C107" s="291"/>
      <c r="D107" s="256"/>
      <c r="E107" s="67" t="s">
        <v>18</v>
      </c>
      <c r="F107" s="67"/>
      <c r="G107" s="253"/>
      <c r="H107" s="256"/>
      <c r="I107" s="256"/>
      <c r="J107" s="67"/>
      <c r="K107" s="47"/>
      <c r="L107" s="53" t="s">
        <v>18</v>
      </c>
      <c r="M107" s="54"/>
      <c r="N107" s="52"/>
      <c r="O107" s="47"/>
    </row>
    <row r="108" spans="2:17" s="19" customFormat="1" ht="18" customHeight="1">
      <c r="B108" s="286" t="s">
        <v>161</v>
      </c>
      <c r="C108" s="287" t="s">
        <v>162</v>
      </c>
      <c r="D108" s="247">
        <f>D110+D112+D114+D116</f>
        <v>185143264</v>
      </c>
      <c r="E108" s="95">
        <f>E110+E112+E114+E116</f>
        <v>0</v>
      </c>
      <c r="F108" s="95">
        <f>SUM(D108+E108)</f>
        <v>185143264</v>
      </c>
      <c r="G108" s="288"/>
      <c r="H108" s="247">
        <f>H110+H112+H114+H116</f>
        <v>62892276.07</v>
      </c>
      <c r="I108" s="247">
        <f>I110+I112+I114+I116</f>
        <v>24814850.62</v>
      </c>
      <c r="J108" s="95">
        <f>H108+I108</f>
        <v>87707126.69</v>
      </c>
      <c r="K108" s="34"/>
      <c r="L108" s="23">
        <f>F108-J108</f>
        <v>97436137.31</v>
      </c>
      <c r="M108" s="51"/>
      <c r="N108" s="23">
        <f>H108/F108*100</f>
        <v>33.96951890726092</v>
      </c>
      <c r="O108" s="34"/>
      <c r="P108" s="23">
        <f>J108/F108*100</f>
        <v>47.372572350242244</v>
      </c>
      <c r="Q108" s="8"/>
    </row>
    <row r="109" spans="2:15" ht="18" customHeight="1">
      <c r="B109" s="256"/>
      <c r="C109" s="291"/>
      <c r="D109" s="256"/>
      <c r="E109" s="67" t="s">
        <v>18</v>
      </c>
      <c r="F109" s="67" t="s">
        <v>18</v>
      </c>
      <c r="G109" s="253"/>
      <c r="H109" s="256"/>
      <c r="I109" s="256"/>
      <c r="J109" s="67"/>
      <c r="K109" s="47"/>
      <c r="L109" s="53" t="s">
        <v>18</v>
      </c>
      <c r="M109" s="54"/>
      <c r="N109" s="52"/>
      <c r="O109" s="47"/>
    </row>
    <row r="110" spans="2:16" ht="18" customHeight="1">
      <c r="B110" s="250" t="s">
        <v>163</v>
      </c>
      <c r="C110" s="251" t="s">
        <v>164</v>
      </c>
      <c r="D110" s="252">
        <v>45700000</v>
      </c>
      <c r="E110" s="67">
        <v>0</v>
      </c>
      <c r="F110" s="67">
        <f>D110+E110</f>
        <v>45700000</v>
      </c>
      <c r="G110" s="253"/>
      <c r="H110" s="252">
        <v>18436735</v>
      </c>
      <c r="I110" s="67">
        <v>22140000</v>
      </c>
      <c r="J110" s="67">
        <f>H110+I110</f>
        <v>40576735</v>
      </c>
      <c r="K110" s="47"/>
      <c r="L110" s="52">
        <f>F110-J110</f>
        <v>5123265</v>
      </c>
      <c r="M110" s="55"/>
      <c r="N110" s="52">
        <f>H110/F110*100</f>
        <v>40.342964989059084</v>
      </c>
      <c r="O110" s="47"/>
      <c r="P110" s="52">
        <f>J110/F110*100</f>
        <v>88.78935448577681</v>
      </c>
    </row>
    <row r="111" spans="2:16" ht="18" customHeight="1">
      <c r="B111" s="250"/>
      <c r="C111" s="251"/>
      <c r="D111" s="252"/>
      <c r="E111" s="67"/>
      <c r="F111" s="67"/>
      <c r="G111" s="253"/>
      <c r="H111" s="252"/>
      <c r="I111" s="252"/>
      <c r="J111" s="67"/>
      <c r="K111" s="47"/>
      <c r="L111" s="52"/>
      <c r="M111" s="55"/>
      <c r="N111" s="52"/>
      <c r="O111" s="47"/>
      <c r="P111" s="52"/>
    </row>
    <row r="112" spans="2:16" ht="18" customHeight="1">
      <c r="B112" s="250" t="s">
        <v>165</v>
      </c>
      <c r="C112" s="251" t="s">
        <v>166</v>
      </c>
      <c r="D112" s="252">
        <v>31500000</v>
      </c>
      <c r="E112" s="67">
        <v>0</v>
      </c>
      <c r="F112" s="67">
        <f>D112+E112</f>
        <v>31500000</v>
      </c>
      <c r="G112" s="253"/>
      <c r="H112" s="252">
        <v>8507292</v>
      </c>
      <c r="I112" s="67">
        <v>20600</v>
      </c>
      <c r="J112" s="67">
        <f>H112+I112</f>
        <v>8527892</v>
      </c>
      <c r="K112" s="47"/>
      <c r="L112" s="52">
        <f>F112-J112</f>
        <v>22972108</v>
      </c>
      <c r="M112" s="55"/>
      <c r="N112" s="52">
        <f>H112/F112*100</f>
        <v>27.007276190476194</v>
      </c>
      <c r="O112" s="47"/>
      <c r="P112" s="52">
        <f>J112/F112*100</f>
        <v>27.072673015873015</v>
      </c>
    </row>
    <row r="113" spans="2:16" ht="18" customHeight="1">
      <c r="B113" s="250"/>
      <c r="C113" s="251"/>
      <c r="D113" s="252"/>
      <c r="E113" s="67"/>
      <c r="F113" s="67"/>
      <c r="G113" s="253"/>
      <c r="H113" s="252"/>
      <c r="I113" s="252"/>
      <c r="J113" s="67"/>
      <c r="K113" s="47"/>
      <c r="L113" s="52"/>
      <c r="M113" s="55"/>
      <c r="N113" s="52"/>
      <c r="O113" s="47"/>
      <c r="P113" s="52"/>
    </row>
    <row r="114" spans="2:16" ht="18" customHeight="1">
      <c r="B114" s="256" t="s">
        <v>167</v>
      </c>
      <c r="C114" s="291" t="s">
        <v>168</v>
      </c>
      <c r="D114" s="256">
        <v>42208320</v>
      </c>
      <c r="E114" s="67">
        <v>0</v>
      </c>
      <c r="F114" s="67">
        <f>D114+E114</f>
        <v>42208320</v>
      </c>
      <c r="G114" s="253"/>
      <c r="H114" s="256">
        <v>16850626.43</v>
      </c>
      <c r="I114" s="67">
        <v>1017153.96</v>
      </c>
      <c r="J114" s="67">
        <f>H114+I114</f>
        <v>17867780.39</v>
      </c>
      <c r="K114" s="47"/>
      <c r="L114" s="52">
        <f>F114-J114</f>
        <v>24340539.61</v>
      </c>
      <c r="M114" s="55"/>
      <c r="N114" s="52">
        <f>H114/F114*100</f>
        <v>39.92252340296889</v>
      </c>
      <c r="O114" s="47"/>
      <c r="P114" s="52">
        <f>J114/F114*100</f>
        <v>42.332365727894405</v>
      </c>
    </row>
    <row r="115" spans="2:15" ht="18" customHeight="1">
      <c r="B115" s="256"/>
      <c r="C115" s="291"/>
      <c r="D115" s="256"/>
      <c r="E115" s="67"/>
      <c r="F115" s="67"/>
      <c r="G115" s="253"/>
      <c r="H115" s="256"/>
      <c r="I115" s="256"/>
      <c r="J115" s="67"/>
      <c r="K115" s="47"/>
      <c r="L115" s="53"/>
      <c r="M115" s="54"/>
      <c r="N115" s="52"/>
      <c r="O115" s="47"/>
    </row>
    <row r="116" spans="2:16" ht="18" customHeight="1">
      <c r="B116" s="250" t="s">
        <v>169</v>
      </c>
      <c r="C116" s="251" t="s">
        <v>170</v>
      </c>
      <c r="D116" s="256">
        <v>65734944</v>
      </c>
      <c r="E116" s="252">
        <v>0</v>
      </c>
      <c r="F116" s="67">
        <f>D116+E116</f>
        <v>65734944</v>
      </c>
      <c r="G116" s="253"/>
      <c r="H116" s="256">
        <v>19097622.64</v>
      </c>
      <c r="I116" s="67">
        <v>1637096.66</v>
      </c>
      <c r="J116" s="67">
        <f>H116+I116</f>
        <v>20734719.3</v>
      </c>
      <c r="K116" s="47"/>
      <c r="L116" s="52">
        <f>F116-J116</f>
        <v>45000224.7</v>
      </c>
      <c r="M116" s="55"/>
      <c r="N116" s="52">
        <f>H116/F116*100</f>
        <v>29.052466584591603</v>
      </c>
      <c r="O116" s="47"/>
      <c r="P116" s="52">
        <f>J116/F116*100</f>
        <v>31.542917721204724</v>
      </c>
    </row>
    <row r="117" spans="2:15" ht="18" customHeight="1">
      <c r="B117" s="256"/>
      <c r="C117" s="291"/>
      <c r="D117" s="256"/>
      <c r="E117" s="67" t="s">
        <v>18</v>
      </c>
      <c r="F117" s="67" t="s">
        <v>18</v>
      </c>
      <c r="G117" s="253"/>
      <c r="H117" s="256"/>
      <c r="I117" s="256"/>
      <c r="J117" s="67"/>
      <c r="K117" s="47"/>
      <c r="L117" s="53" t="s">
        <v>18</v>
      </c>
      <c r="M117" s="54"/>
      <c r="N117" s="52"/>
      <c r="O117" s="47"/>
    </row>
    <row r="118" spans="2:17" s="19" customFormat="1" ht="18" customHeight="1">
      <c r="B118" s="286" t="s">
        <v>60</v>
      </c>
      <c r="C118" s="287" t="s">
        <v>171</v>
      </c>
      <c r="D118" s="246">
        <f>D120</f>
        <v>39480000</v>
      </c>
      <c r="E118" s="95">
        <f>E120</f>
        <v>1850000</v>
      </c>
      <c r="F118" s="95">
        <f>SUM(D118+E118)</f>
        <v>41330000</v>
      </c>
      <c r="G118" s="288"/>
      <c r="H118" s="246">
        <f>H120</f>
        <v>28021031.89</v>
      </c>
      <c r="I118" s="246">
        <f>I120</f>
        <v>60024.38</v>
      </c>
      <c r="J118" s="95">
        <f>H118+I118</f>
        <v>28081056.27</v>
      </c>
      <c r="K118" s="34"/>
      <c r="L118" s="23">
        <f>F118-J118</f>
        <v>13248943.73</v>
      </c>
      <c r="M118" s="51"/>
      <c r="N118" s="23">
        <f>H118/F118*100</f>
        <v>67.7982866924752</v>
      </c>
      <c r="O118" s="34"/>
      <c r="P118" s="23">
        <f>J118/F118*100</f>
        <v>67.94351867892571</v>
      </c>
      <c r="Q118" s="8"/>
    </row>
    <row r="119" spans="2:15" ht="18" customHeight="1">
      <c r="B119" s="256"/>
      <c r="C119" s="291"/>
      <c r="D119" s="256"/>
      <c r="E119" s="67"/>
      <c r="F119" s="67"/>
      <c r="G119" s="253"/>
      <c r="H119" s="256"/>
      <c r="I119" s="256"/>
      <c r="J119" s="67"/>
      <c r="K119" s="47"/>
      <c r="L119" s="53"/>
      <c r="M119" s="54"/>
      <c r="N119" s="52"/>
      <c r="O119" s="47"/>
    </row>
    <row r="120" spans="2:16" ht="18" customHeight="1">
      <c r="B120" s="250" t="s">
        <v>172</v>
      </c>
      <c r="C120" s="251" t="s">
        <v>173</v>
      </c>
      <c r="D120" s="252">
        <v>39480000</v>
      </c>
      <c r="E120" s="67">
        <v>1850000</v>
      </c>
      <c r="F120" s="67">
        <f>SUM(D120+E120)</f>
        <v>41330000</v>
      </c>
      <c r="G120" s="253"/>
      <c r="H120" s="252">
        <v>28021031.89</v>
      </c>
      <c r="I120" s="67">
        <v>60024.38</v>
      </c>
      <c r="J120" s="67">
        <f>H120+I120</f>
        <v>28081056.27</v>
      </c>
      <c r="K120" s="47"/>
      <c r="L120" s="52">
        <f>F120-J120</f>
        <v>13248943.73</v>
      </c>
      <c r="M120" s="55"/>
      <c r="N120" s="52">
        <f>H120/F120*100</f>
        <v>67.7982866924752</v>
      </c>
      <c r="O120" s="47"/>
      <c r="P120" s="52">
        <f>J120/F120*100</f>
        <v>67.94351867892571</v>
      </c>
    </row>
    <row r="121" spans="2:15" ht="18" customHeight="1">
      <c r="B121" s="256"/>
      <c r="C121" s="291"/>
      <c r="D121" s="256"/>
      <c r="E121" s="67" t="s">
        <v>18</v>
      </c>
      <c r="F121" s="67"/>
      <c r="G121" s="253"/>
      <c r="H121" s="256"/>
      <c r="I121" s="256"/>
      <c r="J121" s="67"/>
      <c r="K121" s="47"/>
      <c r="L121" s="53" t="s">
        <v>18</v>
      </c>
      <c r="M121" s="54"/>
      <c r="N121" s="52"/>
      <c r="O121" s="47"/>
    </row>
    <row r="122" spans="2:17" s="19" customFormat="1" ht="18" customHeight="1">
      <c r="B122" s="286" t="s">
        <v>174</v>
      </c>
      <c r="C122" s="287" t="s">
        <v>175</v>
      </c>
      <c r="D122" s="247">
        <f>D124+D126+D128</f>
        <v>114988257</v>
      </c>
      <c r="E122" s="95">
        <f>E124+E126+E128</f>
        <v>0</v>
      </c>
      <c r="F122" s="95">
        <f>SUM(D122+E122)</f>
        <v>114988257</v>
      </c>
      <c r="G122" s="288"/>
      <c r="H122" s="247">
        <f>H124+H126+H128</f>
        <v>6196817.66</v>
      </c>
      <c r="I122" s="247">
        <f>I124+I126+I128</f>
        <v>9597972.64</v>
      </c>
      <c r="J122" s="95">
        <f>H122+I122</f>
        <v>15794790.3</v>
      </c>
      <c r="K122" s="34"/>
      <c r="L122" s="23">
        <f>F122-J122</f>
        <v>99193466.7</v>
      </c>
      <c r="M122" s="51"/>
      <c r="N122" s="23">
        <f>H122/F122*100</f>
        <v>5.389087391767318</v>
      </c>
      <c r="O122" s="34"/>
      <c r="P122" s="23">
        <f>J122/F122*100</f>
        <v>13.736002885929475</v>
      </c>
      <c r="Q122" s="8"/>
    </row>
    <row r="123" spans="2:16" ht="18" customHeight="1">
      <c r="B123" s="250"/>
      <c r="C123" s="251"/>
      <c r="D123" s="256"/>
      <c r="E123" s="67"/>
      <c r="F123" s="67"/>
      <c r="G123" s="253"/>
      <c r="H123" s="256"/>
      <c r="I123" s="256"/>
      <c r="J123" s="67"/>
      <c r="K123" s="47"/>
      <c r="L123" s="52"/>
      <c r="M123" s="55"/>
      <c r="N123" s="52"/>
      <c r="O123" s="47"/>
      <c r="P123" s="52"/>
    </row>
    <row r="124" spans="2:16" ht="18" customHeight="1">
      <c r="B124" s="250" t="s">
        <v>176</v>
      </c>
      <c r="C124" s="251" t="s">
        <v>177</v>
      </c>
      <c r="D124" s="252">
        <v>90734927</v>
      </c>
      <c r="E124" s="67">
        <v>0</v>
      </c>
      <c r="F124" s="67">
        <f>D124+E124</f>
        <v>90734927</v>
      </c>
      <c r="G124" s="253"/>
      <c r="H124" s="252">
        <v>5171758.1</v>
      </c>
      <c r="I124" s="67">
        <v>1247532</v>
      </c>
      <c r="J124" s="67">
        <f>H124+I124</f>
        <v>6419290.1</v>
      </c>
      <c r="K124" s="47"/>
      <c r="L124" s="52">
        <f>F124-J124</f>
        <v>84315636.9</v>
      </c>
      <c r="M124" s="55"/>
      <c r="N124" s="52">
        <f>H124/F124*100</f>
        <v>5.699853706831108</v>
      </c>
      <c r="O124" s="47"/>
      <c r="P124" s="52">
        <f>J124/F124*100</f>
        <v>7.074772981301897</v>
      </c>
    </row>
    <row r="125" spans="2:15" ht="18" customHeight="1">
      <c r="B125" s="256"/>
      <c r="C125" s="291"/>
      <c r="D125" s="256"/>
      <c r="E125" s="67"/>
      <c r="F125" s="67"/>
      <c r="G125" s="253"/>
      <c r="H125" s="256"/>
      <c r="I125" s="256"/>
      <c r="J125" s="67"/>
      <c r="K125" s="47"/>
      <c r="L125" s="53" t="s">
        <v>18</v>
      </c>
      <c r="M125" s="54"/>
      <c r="N125" s="52"/>
      <c r="O125" s="47"/>
    </row>
    <row r="126" spans="2:16" ht="18" customHeight="1">
      <c r="B126" s="256" t="s">
        <v>178</v>
      </c>
      <c r="C126" s="291" t="s">
        <v>179</v>
      </c>
      <c r="D126" s="256">
        <v>22853330</v>
      </c>
      <c r="E126" s="67">
        <v>0</v>
      </c>
      <c r="F126" s="67">
        <f>D126+E126</f>
        <v>22853330</v>
      </c>
      <c r="G126" s="253"/>
      <c r="H126" s="256">
        <v>1025059.56</v>
      </c>
      <c r="I126" s="67">
        <v>8350440.64</v>
      </c>
      <c r="J126" s="67">
        <f>H126+I126</f>
        <v>9375500.2</v>
      </c>
      <c r="K126" s="47"/>
      <c r="L126" s="52">
        <f>F126-J126</f>
        <v>13477829.8</v>
      </c>
      <c r="M126" s="55"/>
      <c r="N126" s="52">
        <f>H126/F126*100</f>
        <v>4.485383793083984</v>
      </c>
      <c r="O126" s="47"/>
      <c r="P126" s="52">
        <f>J126/F126*100</f>
        <v>41.02465680056254</v>
      </c>
    </row>
    <row r="127" spans="2:15" ht="18" customHeight="1">
      <c r="B127" s="256"/>
      <c r="C127" s="291"/>
      <c r="D127" s="256"/>
      <c r="E127" s="67"/>
      <c r="F127" s="67"/>
      <c r="G127" s="253"/>
      <c r="H127" s="256"/>
      <c r="I127" s="256"/>
      <c r="J127" s="67"/>
      <c r="K127" s="47"/>
      <c r="L127" s="53"/>
      <c r="M127" s="54"/>
      <c r="N127" s="52"/>
      <c r="O127" s="47"/>
    </row>
    <row r="128" spans="2:16" ht="18" customHeight="1">
      <c r="B128" s="256" t="s">
        <v>288</v>
      </c>
      <c r="C128" s="291" t="s">
        <v>289</v>
      </c>
      <c r="D128" s="256">
        <v>1400000</v>
      </c>
      <c r="E128" s="67">
        <v>0</v>
      </c>
      <c r="F128" s="67">
        <f>D128+E128</f>
        <v>1400000</v>
      </c>
      <c r="G128" s="253"/>
      <c r="H128" s="256">
        <v>0</v>
      </c>
      <c r="I128" s="256">
        <v>0</v>
      </c>
      <c r="J128" s="67">
        <f>H128+I128</f>
        <v>0</v>
      </c>
      <c r="K128" s="47"/>
      <c r="L128" s="52">
        <f>F128-J128</f>
        <v>1400000</v>
      </c>
      <c r="M128" s="55"/>
      <c r="N128" s="52">
        <f>H128/F128*100</f>
        <v>0</v>
      </c>
      <c r="O128" s="47"/>
      <c r="P128" s="52">
        <f>J128/F128*100</f>
        <v>0</v>
      </c>
    </row>
    <row r="129" spans="2:15" ht="18" customHeight="1">
      <c r="B129" s="256"/>
      <c r="C129" s="291"/>
      <c r="D129" s="256"/>
      <c r="E129" s="67"/>
      <c r="F129" s="67"/>
      <c r="G129" s="253"/>
      <c r="H129" s="256"/>
      <c r="I129" s="256"/>
      <c r="J129" s="67"/>
      <c r="K129" s="47"/>
      <c r="L129" s="53"/>
      <c r="M129" s="54"/>
      <c r="N129" s="52"/>
      <c r="O129" s="47"/>
    </row>
    <row r="130" spans="2:17" s="19" customFormat="1" ht="18" customHeight="1">
      <c r="B130" s="286" t="s">
        <v>180</v>
      </c>
      <c r="C130" s="287" t="s">
        <v>181</v>
      </c>
      <c r="D130" s="247">
        <f>SUM(D132:D142)</f>
        <v>166413069</v>
      </c>
      <c r="E130" s="246">
        <f>+E132+E134+E136+E138+E140+E142</f>
        <v>0</v>
      </c>
      <c r="F130" s="95">
        <f>D130+E130</f>
        <v>166413069</v>
      </c>
      <c r="G130" s="288"/>
      <c r="H130" s="247">
        <f>SUM(H132:H143)</f>
        <v>15679351.53</v>
      </c>
      <c r="I130" s="247">
        <f>SUM(I132:I146)</f>
        <v>65136970.11</v>
      </c>
      <c r="J130" s="95">
        <f>H130+I130</f>
        <v>80816321.64</v>
      </c>
      <c r="K130" s="34"/>
      <c r="L130" s="23">
        <f>F130-J130</f>
        <v>85596747.36</v>
      </c>
      <c r="M130" s="51"/>
      <c r="N130" s="23">
        <f>H130/F130*100</f>
        <v>9.421947220984189</v>
      </c>
      <c r="O130" s="34"/>
      <c r="P130" s="23">
        <f>J130/F130*100</f>
        <v>48.56368680995842</v>
      </c>
      <c r="Q130" s="8"/>
    </row>
    <row r="131" spans="2:16" ht="18" customHeight="1">
      <c r="B131" s="250"/>
      <c r="C131" s="251"/>
      <c r="D131" s="255"/>
      <c r="E131" s="67"/>
      <c r="F131" s="67"/>
      <c r="G131" s="253"/>
      <c r="H131" s="255"/>
      <c r="I131" s="255"/>
      <c r="J131" s="67"/>
      <c r="K131" s="47"/>
      <c r="L131" s="52"/>
      <c r="M131" s="55"/>
      <c r="N131" s="52"/>
      <c r="O131" s="47"/>
      <c r="P131" s="52"/>
    </row>
    <row r="132" spans="2:16" ht="18" customHeight="1">
      <c r="B132" s="250" t="s">
        <v>182</v>
      </c>
      <c r="C132" s="251" t="s">
        <v>183</v>
      </c>
      <c r="D132" s="252">
        <v>33481069</v>
      </c>
      <c r="E132" s="67">
        <v>0</v>
      </c>
      <c r="F132" s="67">
        <f>SUM(D132+E132)</f>
        <v>33481069</v>
      </c>
      <c r="G132" s="253"/>
      <c r="H132" s="252">
        <v>4553429.85</v>
      </c>
      <c r="I132" s="67">
        <v>9849119.05</v>
      </c>
      <c r="J132" s="67">
        <f>H132+I132</f>
        <v>14402548.9</v>
      </c>
      <c r="K132" s="47"/>
      <c r="L132" s="52">
        <f>F132-J132</f>
        <v>19078520.1</v>
      </c>
      <c r="M132" s="55"/>
      <c r="N132" s="52">
        <f>H132/F132*100</f>
        <v>13.600013338881144</v>
      </c>
      <c r="O132" s="47"/>
      <c r="P132" s="52">
        <f>J132/F132*100</f>
        <v>43.01699237858863</v>
      </c>
    </row>
    <row r="133" spans="2:15" ht="18" customHeight="1">
      <c r="B133" s="256"/>
      <c r="C133" s="291"/>
      <c r="D133" s="256"/>
      <c r="E133" s="67" t="s">
        <v>18</v>
      </c>
      <c r="F133" s="67" t="s">
        <v>18</v>
      </c>
      <c r="G133" s="253"/>
      <c r="H133" s="256"/>
      <c r="I133" s="256"/>
      <c r="J133" s="67"/>
      <c r="K133" s="47"/>
      <c r="L133" s="53" t="s">
        <v>18</v>
      </c>
      <c r="M133" s="54"/>
      <c r="N133" s="52"/>
      <c r="O133" s="47"/>
    </row>
    <row r="134" spans="2:16" ht="18" customHeight="1">
      <c r="B134" s="250" t="s">
        <v>184</v>
      </c>
      <c r="C134" s="251" t="s">
        <v>185</v>
      </c>
      <c r="D134" s="252">
        <v>24000000</v>
      </c>
      <c r="E134" s="67">
        <v>0</v>
      </c>
      <c r="F134" s="67">
        <f>SUM(D134+E134)</f>
        <v>24000000</v>
      </c>
      <c r="G134" s="253"/>
      <c r="H134" s="252">
        <v>1675968.48</v>
      </c>
      <c r="I134" s="67">
        <v>5634018.94</v>
      </c>
      <c r="J134" s="67">
        <f>H134+I134</f>
        <v>7309987.42</v>
      </c>
      <c r="K134" s="47"/>
      <c r="L134" s="52">
        <f>F134-J134</f>
        <v>16690012.58</v>
      </c>
      <c r="M134" s="55"/>
      <c r="N134" s="52">
        <f>H134/F134*100</f>
        <v>6.9832019999999995</v>
      </c>
      <c r="O134" s="47"/>
      <c r="P134" s="52">
        <f>J134/F134*100</f>
        <v>30.45828091666667</v>
      </c>
    </row>
    <row r="135" spans="2:15" ht="18" customHeight="1">
      <c r="B135" s="256"/>
      <c r="C135" s="291"/>
      <c r="D135" s="256"/>
      <c r="E135" s="67" t="s">
        <v>18</v>
      </c>
      <c r="F135" s="67"/>
      <c r="G135" s="253"/>
      <c r="H135" s="256"/>
      <c r="I135" s="256"/>
      <c r="J135" s="67"/>
      <c r="K135" s="47"/>
      <c r="L135" s="53" t="s">
        <v>18</v>
      </c>
      <c r="M135" s="54"/>
      <c r="N135" s="52"/>
      <c r="O135" s="47"/>
    </row>
    <row r="136" spans="2:16" ht="18" customHeight="1">
      <c r="B136" s="250" t="s">
        <v>186</v>
      </c>
      <c r="C136" s="251" t="s">
        <v>187</v>
      </c>
      <c r="D136" s="252">
        <v>4000000</v>
      </c>
      <c r="E136" s="67">
        <v>0</v>
      </c>
      <c r="F136" s="67">
        <f>SUM(D136+E136)</f>
        <v>4000000</v>
      </c>
      <c r="G136" s="253"/>
      <c r="H136" s="252">
        <v>0</v>
      </c>
      <c r="I136" s="252">
        <v>0</v>
      </c>
      <c r="J136" s="67">
        <f>H136+I136</f>
        <v>0</v>
      </c>
      <c r="K136" s="47"/>
      <c r="L136" s="52">
        <f>F136-J136</f>
        <v>4000000</v>
      </c>
      <c r="M136" s="55"/>
      <c r="N136" s="52">
        <f>H136/F136*100</f>
        <v>0</v>
      </c>
      <c r="O136" s="47"/>
      <c r="P136" s="52">
        <f>J136/F136*100</f>
        <v>0</v>
      </c>
    </row>
    <row r="137" spans="2:15" ht="18" customHeight="1">
      <c r="B137" s="256"/>
      <c r="C137" s="291"/>
      <c r="D137" s="256"/>
      <c r="E137" s="67" t="s">
        <v>18</v>
      </c>
      <c r="F137" s="67"/>
      <c r="G137" s="253"/>
      <c r="H137" s="256"/>
      <c r="I137" s="256"/>
      <c r="J137" s="67"/>
      <c r="K137" s="47"/>
      <c r="L137" s="53" t="s">
        <v>18</v>
      </c>
      <c r="M137" s="54"/>
      <c r="N137" s="52"/>
      <c r="O137" s="47"/>
    </row>
    <row r="138" spans="2:16" ht="18" customHeight="1">
      <c r="B138" s="250" t="s">
        <v>188</v>
      </c>
      <c r="C138" s="251" t="s">
        <v>189</v>
      </c>
      <c r="D138" s="256">
        <v>2584000</v>
      </c>
      <c r="E138" s="67">
        <v>0</v>
      </c>
      <c r="F138" s="67">
        <f>SUM(D138+E138)</f>
        <v>2584000</v>
      </c>
      <c r="G138" s="253"/>
      <c r="H138" s="256">
        <v>0</v>
      </c>
      <c r="I138" s="67">
        <v>0</v>
      </c>
      <c r="J138" s="67">
        <f>H138+I138</f>
        <v>0</v>
      </c>
      <c r="K138" s="47"/>
      <c r="L138" s="52">
        <f>F138-J138</f>
        <v>2584000</v>
      </c>
      <c r="M138" s="55"/>
      <c r="N138" s="52">
        <f>H138/F138*100</f>
        <v>0</v>
      </c>
      <c r="O138" s="47"/>
      <c r="P138" s="52">
        <f>J138/F138*100</f>
        <v>0</v>
      </c>
    </row>
    <row r="139" spans="2:15" ht="18" customHeight="1">
      <c r="B139" s="256"/>
      <c r="C139" s="291"/>
      <c r="D139" s="256"/>
      <c r="E139" s="67"/>
      <c r="F139" s="67"/>
      <c r="G139" s="253"/>
      <c r="H139" s="256"/>
      <c r="I139" s="256"/>
      <c r="J139" s="67"/>
      <c r="K139" s="47"/>
      <c r="L139" s="53"/>
      <c r="M139" s="54"/>
      <c r="N139" s="52"/>
      <c r="O139" s="47"/>
    </row>
    <row r="140" spans="2:16" ht="18" customHeight="1">
      <c r="B140" s="250" t="s">
        <v>190</v>
      </c>
      <c r="C140" s="251" t="s">
        <v>191</v>
      </c>
      <c r="D140" s="252">
        <v>100848000</v>
      </c>
      <c r="E140" s="67">
        <v>0</v>
      </c>
      <c r="F140" s="67">
        <f>SUM(D140+E140)</f>
        <v>100848000</v>
      </c>
      <c r="G140" s="253"/>
      <c r="H140" s="252">
        <v>9131016.2</v>
      </c>
      <c r="I140" s="67">
        <v>49653832.12</v>
      </c>
      <c r="J140" s="67">
        <f>H140+I140</f>
        <v>58784848.31999999</v>
      </c>
      <c r="K140" s="47"/>
      <c r="L140" s="52">
        <f>F140-J140</f>
        <v>42063151.68000001</v>
      </c>
      <c r="M140" s="55"/>
      <c r="N140" s="52">
        <f>H140/F140*100</f>
        <v>9.054236276376328</v>
      </c>
      <c r="O140" s="47"/>
      <c r="P140" s="52">
        <f>J140/F140*100</f>
        <v>58.29054450261779</v>
      </c>
    </row>
    <row r="141" spans="2:16" ht="18" customHeight="1">
      <c r="B141" s="250"/>
      <c r="C141" s="251"/>
      <c r="D141" s="252"/>
      <c r="E141" s="67"/>
      <c r="F141" s="67"/>
      <c r="G141" s="253"/>
      <c r="H141" s="252"/>
      <c r="I141" s="252"/>
      <c r="J141" s="67"/>
      <c r="K141" s="47"/>
      <c r="L141" s="52"/>
      <c r="M141" s="55"/>
      <c r="N141" s="52"/>
      <c r="O141" s="47"/>
      <c r="P141" s="52"/>
    </row>
    <row r="142" spans="2:16" ht="18" customHeight="1">
      <c r="B142" s="250" t="s">
        <v>327</v>
      </c>
      <c r="C142" s="251" t="s">
        <v>326</v>
      </c>
      <c r="D142" s="252">
        <v>1500000</v>
      </c>
      <c r="E142" s="67">
        <v>0</v>
      </c>
      <c r="F142" s="67">
        <f>SUM(D142+E142)</f>
        <v>1500000</v>
      </c>
      <c r="G142" s="253"/>
      <c r="H142" s="252">
        <v>318937</v>
      </c>
      <c r="I142" s="252">
        <v>0</v>
      </c>
      <c r="J142" s="67">
        <f>H142+I142</f>
        <v>318937</v>
      </c>
      <c r="K142" s="47"/>
      <c r="L142" s="52">
        <f>F142-J142</f>
        <v>1181063</v>
      </c>
      <c r="M142" s="55"/>
      <c r="N142" s="52">
        <f>H142/F142*100</f>
        <v>21.262466666666665</v>
      </c>
      <c r="O142" s="47"/>
      <c r="P142" s="52">
        <f>J142/F142*100</f>
        <v>21.262466666666665</v>
      </c>
    </row>
    <row r="143" spans="2:15" ht="18" customHeight="1">
      <c r="B143" s="256"/>
      <c r="C143" s="291"/>
      <c r="D143" s="256"/>
      <c r="E143" s="67"/>
      <c r="F143" s="67"/>
      <c r="G143" s="253"/>
      <c r="H143" s="256"/>
      <c r="I143" s="256"/>
      <c r="J143" s="67"/>
      <c r="K143" s="47"/>
      <c r="L143" s="53"/>
      <c r="M143" s="54"/>
      <c r="N143" s="52"/>
      <c r="O143" s="47"/>
    </row>
    <row r="144" spans="2:17" s="247" customFormat="1" ht="18" customHeight="1">
      <c r="B144" s="286" t="s">
        <v>328</v>
      </c>
      <c r="C144" s="287" t="s">
        <v>329</v>
      </c>
      <c r="D144" s="246">
        <f>D146</f>
        <v>1200000</v>
      </c>
      <c r="E144" s="95">
        <f>E146</f>
        <v>0</v>
      </c>
      <c r="F144" s="95">
        <f>SUM(D144+E144)</f>
        <v>1200000</v>
      </c>
      <c r="G144" s="288"/>
      <c r="H144" s="246">
        <f>H146</f>
        <v>35626</v>
      </c>
      <c r="I144" s="246">
        <f>I146</f>
        <v>0</v>
      </c>
      <c r="J144" s="95">
        <f>H144+I144</f>
        <v>35626</v>
      </c>
      <c r="K144" s="288"/>
      <c r="L144" s="95">
        <f>F144-J144</f>
        <v>1164374</v>
      </c>
      <c r="M144" s="289"/>
      <c r="N144" s="95">
        <f>H144/F144*100</f>
        <v>2.9688333333333334</v>
      </c>
      <c r="O144" s="288"/>
      <c r="P144" s="95">
        <f>J144/F144*100</f>
        <v>2.9688333333333334</v>
      </c>
      <c r="Q144" s="290"/>
    </row>
    <row r="145" spans="3:17" s="256" customFormat="1" ht="18" customHeight="1">
      <c r="C145" s="291"/>
      <c r="E145" s="67" t="s">
        <v>18</v>
      </c>
      <c r="F145" s="67"/>
      <c r="G145" s="253"/>
      <c r="J145" s="67"/>
      <c r="K145" s="253"/>
      <c r="L145" s="104" t="s">
        <v>18</v>
      </c>
      <c r="M145" s="292"/>
      <c r="N145" s="67"/>
      <c r="O145" s="253"/>
      <c r="Q145" s="255"/>
    </row>
    <row r="146" spans="2:17" s="256" customFormat="1" ht="18" customHeight="1">
      <c r="B146" s="250" t="s">
        <v>331</v>
      </c>
      <c r="C146" s="251" t="s">
        <v>330</v>
      </c>
      <c r="D146" s="252">
        <v>1200000</v>
      </c>
      <c r="E146" s="67">
        <v>0</v>
      </c>
      <c r="F146" s="67">
        <f>SUM(D146+E146)</f>
        <v>1200000</v>
      </c>
      <c r="G146" s="253"/>
      <c r="H146" s="252">
        <v>35626</v>
      </c>
      <c r="I146" s="252">
        <v>0</v>
      </c>
      <c r="J146" s="67">
        <f>H146+I146</f>
        <v>35626</v>
      </c>
      <c r="K146" s="253"/>
      <c r="L146" s="67">
        <f>F146-J146</f>
        <v>1164374</v>
      </c>
      <c r="M146" s="254"/>
      <c r="N146" s="67">
        <f>H146/F146*100</f>
        <v>2.9688333333333334</v>
      </c>
      <c r="O146" s="253"/>
      <c r="P146" s="67">
        <f>J146/F146*100</f>
        <v>2.9688333333333334</v>
      </c>
      <c r="Q146" s="255"/>
    </row>
    <row r="147" spans="2:15" ht="18" customHeight="1">
      <c r="B147" s="256"/>
      <c r="C147" s="291"/>
      <c r="D147" s="256"/>
      <c r="E147" s="67"/>
      <c r="F147" s="67"/>
      <c r="G147" s="253"/>
      <c r="H147" s="256"/>
      <c r="I147" s="256"/>
      <c r="J147" s="67"/>
      <c r="K147" s="47"/>
      <c r="L147" s="53"/>
      <c r="M147" s="54"/>
      <c r="N147" s="52"/>
      <c r="O147" s="47"/>
    </row>
    <row r="148" spans="2:17" s="19" customFormat="1" ht="18" customHeight="1">
      <c r="B148" s="286" t="s">
        <v>63</v>
      </c>
      <c r="C148" s="287" t="s">
        <v>192</v>
      </c>
      <c r="D148" s="246">
        <f>D150</f>
        <v>2110000</v>
      </c>
      <c r="E148" s="95">
        <f>E150</f>
        <v>0</v>
      </c>
      <c r="F148" s="95">
        <f>SUM(D148+E148)</f>
        <v>2110000</v>
      </c>
      <c r="G148" s="288"/>
      <c r="H148" s="246">
        <f>H150</f>
        <v>236341</v>
      </c>
      <c r="I148" s="246">
        <f>I150</f>
        <v>15000</v>
      </c>
      <c r="J148" s="95">
        <f>H148+I148</f>
        <v>251341</v>
      </c>
      <c r="K148" s="34"/>
      <c r="L148" s="23">
        <f>F148-J148</f>
        <v>1858659</v>
      </c>
      <c r="M148" s="51"/>
      <c r="N148" s="23">
        <f>H148/F148*100</f>
        <v>11.200995260663507</v>
      </c>
      <c r="O148" s="34"/>
      <c r="P148" s="23">
        <f>J148/F148*100</f>
        <v>11.911895734597158</v>
      </c>
      <c r="Q148" s="8"/>
    </row>
    <row r="149" spans="2:15" ht="16.5" customHeight="1">
      <c r="B149" s="256"/>
      <c r="C149" s="291"/>
      <c r="D149" s="256"/>
      <c r="E149" s="67" t="s">
        <v>18</v>
      </c>
      <c r="F149" s="67"/>
      <c r="G149" s="253"/>
      <c r="H149" s="256"/>
      <c r="I149" s="256"/>
      <c r="J149" s="67"/>
      <c r="K149" s="47"/>
      <c r="L149" s="53" t="s">
        <v>18</v>
      </c>
      <c r="M149" s="54"/>
      <c r="N149" s="52"/>
      <c r="O149" s="47"/>
    </row>
    <row r="150" spans="2:16" ht="18" customHeight="1">
      <c r="B150" s="250" t="s">
        <v>193</v>
      </c>
      <c r="C150" s="251" t="s">
        <v>194</v>
      </c>
      <c r="D150" s="252">
        <v>2110000</v>
      </c>
      <c r="E150" s="67">
        <v>0</v>
      </c>
      <c r="F150" s="67">
        <f>SUM(D150+E150)</f>
        <v>2110000</v>
      </c>
      <c r="G150" s="253"/>
      <c r="H150" s="252">
        <v>236341</v>
      </c>
      <c r="I150" s="67">
        <v>15000</v>
      </c>
      <c r="J150" s="67">
        <f>H150+I150</f>
        <v>251341</v>
      </c>
      <c r="K150" s="47"/>
      <c r="L150" s="52">
        <f>F150-J150</f>
        <v>1858659</v>
      </c>
      <c r="M150" s="55"/>
      <c r="N150" s="52">
        <f>H150/F150*100</f>
        <v>11.200995260663507</v>
      </c>
      <c r="O150" s="47"/>
      <c r="P150" s="52">
        <f>J150/F150*100</f>
        <v>11.911895734597158</v>
      </c>
    </row>
    <row r="151" spans="2:15" ht="18" customHeight="1">
      <c r="B151" s="256"/>
      <c r="C151" s="291"/>
      <c r="D151" s="256"/>
      <c r="E151" s="67" t="s">
        <v>18</v>
      </c>
      <c r="F151" s="67"/>
      <c r="G151" s="253"/>
      <c r="H151" s="256"/>
      <c r="I151" s="256"/>
      <c r="J151" s="67"/>
      <c r="K151" s="47"/>
      <c r="L151" s="53" t="s">
        <v>18</v>
      </c>
      <c r="M151" s="54"/>
      <c r="N151" s="52"/>
      <c r="O151" s="47"/>
    </row>
    <row r="152" spans="2:15" ht="18" customHeight="1">
      <c r="B152" s="256"/>
      <c r="C152" s="291"/>
      <c r="D152" s="256"/>
      <c r="E152" s="67"/>
      <c r="F152" s="67"/>
      <c r="G152" s="253"/>
      <c r="H152" s="256"/>
      <c r="I152" s="256"/>
      <c r="J152" s="67"/>
      <c r="K152" s="47"/>
      <c r="L152" s="53"/>
      <c r="M152" s="54"/>
      <c r="N152" s="52"/>
      <c r="O152" s="47"/>
    </row>
    <row r="153" spans="2:17" s="19" customFormat="1" ht="18" customHeight="1">
      <c r="B153" s="286" t="s">
        <v>72</v>
      </c>
      <c r="C153" s="287" t="s">
        <v>1</v>
      </c>
      <c r="D153" s="95">
        <f>D155+D163+D167+D171+D175</f>
        <v>56021125</v>
      </c>
      <c r="E153" s="95">
        <f>E155+E163+E167+E171+E175</f>
        <v>2130000</v>
      </c>
      <c r="F153" s="95">
        <f>D153+E153</f>
        <v>58151125</v>
      </c>
      <c r="G153" s="288"/>
      <c r="H153" s="95">
        <f>H155+H163+H167+H171+H175</f>
        <v>11952782.219999999</v>
      </c>
      <c r="I153" s="95">
        <f>I155+I163+I167+I171+I175</f>
        <v>26060401.24</v>
      </c>
      <c r="J153" s="95">
        <f>H153+I153</f>
        <v>38013183.45999999</v>
      </c>
      <c r="K153" s="34"/>
      <c r="L153" s="23">
        <f>F153-J153</f>
        <v>20137941.540000007</v>
      </c>
      <c r="M153" s="51"/>
      <c r="N153" s="95">
        <f>H153/F153*100</f>
        <v>20.55468784137882</v>
      </c>
      <c r="O153" s="34"/>
      <c r="P153" s="23">
        <f>J153/F153*100</f>
        <v>65.36964411264613</v>
      </c>
      <c r="Q153" s="8"/>
    </row>
    <row r="154" spans="2:15" ht="18" customHeight="1">
      <c r="B154" s="256"/>
      <c r="C154" s="291"/>
      <c r="D154" s="256"/>
      <c r="E154" s="67" t="s">
        <v>18</v>
      </c>
      <c r="F154" s="67" t="s">
        <v>18</v>
      </c>
      <c r="G154" s="253"/>
      <c r="H154" s="256"/>
      <c r="I154" s="256"/>
      <c r="J154" s="67"/>
      <c r="K154" s="47"/>
      <c r="L154" s="53" t="s">
        <v>18</v>
      </c>
      <c r="M154" s="54"/>
      <c r="N154" s="52"/>
      <c r="O154" s="47"/>
    </row>
    <row r="155" spans="2:17" s="19" customFormat="1" ht="18" customHeight="1">
      <c r="B155" s="286" t="s">
        <v>195</v>
      </c>
      <c r="C155" s="287" t="s">
        <v>196</v>
      </c>
      <c r="D155" s="246">
        <f>D157+D159+D161</f>
        <v>26700000</v>
      </c>
      <c r="E155" s="95">
        <f>E157+E159+E161</f>
        <v>0</v>
      </c>
      <c r="F155" s="95">
        <f>SUM(D155+E155)</f>
        <v>26700000</v>
      </c>
      <c r="G155" s="288"/>
      <c r="H155" s="246">
        <f>H157+H159+H161</f>
        <v>2487975.14</v>
      </c>
      <c r="I155" s="246">
        <f>I157+I159+I161</f>
        <v>17903516.36</v>
      </c>
      <c r="J155" s="95">
        <f>H155+I155</f>
        <v>20391491.5</v>
      </c>
      <c r="K155" s="34"/>
      <c r="L155" s="23">
        <f>F155-J155</f>
        <v>6308508.5</v>
      </c>
      <c r="M155" s="51"/>
      <c r="N155" s="23">
        <f>H155/F155*100</f>
        <v>9.318258951310861</v>
      </c>
      <c r="O155" s="34"/>
      <c r="P155" s="23">
        <f>J155/F155*100</f>
        <v>76.37262734082397</v>
      </c>
      <c r="Q155" s="8"/>
    </row>
    <row r="156" spans="2:15" ht="18" customHeight="1">
      <c r="B156" s="256"/>
      <c r="C156" s="291"/>
      <c r="D156" s="256"/>
      <c r="E156" s="67" t="s">
        <v>18</v>
      </c>
      <c r="F156" s="67" t="s">
        <v>18</v>
      </c>
      <c r="G156" s="253"/>
      <c r="H156" s="256"/>
      <c r="I156" s="256"/>
      <c r="J156" s="67"/>
      <c r="K156" s="47"/>
      <c r="L156" s="53" t="s">
        <v>18</v>
      </c>
      <c r="M156" s="54"/>
      <c r="N156" s="52"/>
      <c r="O156" s="47"/>
    </row>
    <row r="157" spans="2:18" ht="18" customHeight="1">
      <c r="B157" s="250" t="s">
        <v>197</v>
      </c>
      <c r="C157" s="251" t="s">
        <v>198</v>
      </c>
      <c r="D157" s="252">
        <v>12500000</v>
      </c>
      <c r="E157" s="67">
        <v>0</v>
      </c>
      <c r="F157" s="67">
        <f>SUM(D157+E157)</f>
        <v>12500000</v>
      </c>
      <c r="G157" s="253"/>
      <c r="H157" s="252">
        <v>2211423</v>
      </c>
      <c r="I157" s="67">
        <v>9960839</v>
      </c>
      <c r="J157" s="67">
        <f>SUM(H157:I157)</f>
        <v>12172262</v>
      </c>
      <c r="K157" s="47"/>
      <c r="L157" s="52">
        <f>F157-J157</f>
        <v>327738</v>
      </c>
      <c r="M157" s="55"/>
      <c r="N157" s="52">
        <f>H157/F157*100</f>
        <v>17.691384</v>
      </c>
      <c r="O157" s="47"/>
      <c r="P157" s="52">
        <f>J157/F157*100</f>
        <v>97.378096</v>
      </c>
      <c r="R157" s="12" t="s">
        <v>18</v>
      </c>
    </row>
    <row r="158" spans="2:16" ht="18" customHeight="1">
      <c r="B158" s="279"/>
      <c r="C158" s="331"/>
      <c r="D158" s="279"/>
      <c r="E158" s="279"/>
      <c r="F158" s="279"/>
      <c r="G158" s="253"/>
      <c r="H158" s="279"/>
      <c r="I158" s="279"/>
      <c r="J158" s="67"/>
      <c r="K158" s="47"/>
      <c r="L158" s="24"/>
      <c r="M158" s="47"/>
      <c r="N158" s="52"/>
      <c r="O158" s="47"/>
      <c r="P158" s="24"/>
    </row>
    <row r="159" spans="2:16" ht="18" customHeight="1">
      <c r="B159" s="250" t="s">
        <v>199</v>
      </c>
      <c r="C159" s="251" t="s">
        <v>200</v>
      </c>
      <c r="D159" s="252">
        <v>200000</v>
      </c>
      <c r="E159" s="67">
        <v>0</v>
      </c>
      <c r="F159" s="67">
        <f>SUM(D159+E159)</f>
        <v>200000</v>
      </c>
      <c r="G159" s="253"/>
      <c r="H159" s="252">
        <v>1422</v>
      </c>
      <c r="I159" s="252">
        <v>0</v>
      </c>
      <c r="J159" s="67">
        <f>H159+I159</f>
        <v>1422</v>
      </c>
      <c r="K159" s="47"/>
      <c r="L159" s="52">
        <f>F159-J159</f>
        <v>198578</v>
      </c>
      <c r="M159" s="55"/>
      <c r="N159" s="52">
        <f>H159/F159*100</f>
        <v>0.711</v>
      </c>
      <c r="O159" s="47"/>
      <c r="P159" s="52">
        <f>J159/F159*100</f>
        <v>0.711</v>
      </c>
    </row>
    <row r="160" spans="2:16" ht="18" customHeight="1">
      <c r="B160" s="279"/>
      <c r="C160" s="331"/>
      <c r="D160" s="279"/>
      <c r="E160" s="279"/>
      <c r="F160" s="279"/>
      <c r="G160" s="253"/>
      <c r="H160" s="279"/>
      <c r="I160" s="279"/>
      <c r="J160" s="67"/>
      <c r="K160" s="47"/>
      <c r="L160" s="24"/>
      <c r="M160" s="47"/>
      <c r="N160" s="52"/>
      <c r="O160" s="47"/>
      <c r="P160" s="24"/>
    </row>
    <row r="161" spans="2:16" ht="18" customHeight="1">
      <c r="B161" s="250" t="s">
        <v>201</v>
      </c>
      <c r="C161" s="251" t="s">
        <v>202</v>
      </c>
      <c r="D161" s="252">
        <v>14000000</v>
      </c>
      <c r="E161" s="67">
        <v>0</v>
      </c>
      <c r="F161" s="67">
        <f>SUM(D161+E161)</f>
        <v>14000000</v>
      </c>
      <c r="G161" s="253"/>
      <c r="H161" s="252">
        <v>275130.14</v>
      </c>
      <c r="I161" s="67">
        <v>7942677.36</v>
      </c>
      <c r="J161" s="67">
        <f>H161+I161</f>
        <v>8217807.5</v>
      </c>
      <c r="K161" s="47"/>
      <c r="L161" s="52">
        <f>F161-J161</f>
        <v>5782192.5</v>
      </c>
      <c r="M161" s="55"/>
      <c r="N161" s="52">
        <f>H161/F161*100</f>
        <v>1.965215285714286</v>
      </c>
      <c r="O161" s="47"/>
      <c r="P161" s="52">
        <f>J161/F161*100</f>
        <v>58.69862500000001</v>
      </c>
    </row>
    <row r="162" spans="2:15" ht="18" customHeight="1">
      <c r="B162" s="256"/>
      <c r="C162" s="291"/>
      <c r="D162" s="256"/>
      <c r="E162" s="67" t="s">
        <v>18</v>
      </c>
      <c r="F162" s="67" t="s">
        <v>18</v>
      </c>
      <c r="G162" s="253"/>
      <c r="H162" s="256"/>
      <c r="I162" s="256"/>
      <c r="J162" s="67"/>
      <c r="K162" s="47"/>
      <c r="L162" s="53" t="s">
        <v>18</v>
      </c>
      <c r="M162" s="54"/>
      <c r="N162" s="52"/>
      <c r="O162" s="47"/>
    </row>
    <row r="163" spans="2:17" s="19" customFormat="1" ht="18" customHeight="1">
      <c r="B163" s="286" t="s">
        <v>203</v>
      </c>
      <c r="C163" s="287" t="s">
        <v>204</v>
      </c>
      <c r="D163" s="246">
        <f>D165</f>
        <v>3175000</v>
      </c>
      <c r="E163" s="95">
        <f>E165</f>
        <v>0</v>
      </c>
      <c r="F163" s="95">
        <f>SUM(D163+E163)</f>
        <v>3175000</v>
      </c>
      <c r="G163" s="288"/>
      <c r="H163" s="246">
        <f>H165</f>
        <v>1144241.2</v>
      </c>
      <c r="I163" s="246">
        <f>I165</f>
        <v>1647600</v>
      </c>
      <c r="J163" s="95">
        <f>H163+I163</f>
        <v>2791841.2</v>
      </c>
      <c r="K163" s="34"/>
      <c r="L163" s="23">
        <f>F163-J163</f>
        <v>383158.7999999998</v>
      </c>
      <c r="M163" s="51"/>
      <c r="N163" s="23">
        <f>H163/F163*100</f>
        <v>36.03909291338582</v>
      </c>
      <c r="O163" s="34"/>
      <c r="P163" s="23">
        <f>J163/F163*100</f>
        <v>87.9320062992126</v>
      </c>
      <c r="Q163" s="8"/>
    </row>
    <row r="164" spans="2:15" ht="18" customHeight="1">
      <c r="B164" s="256"/>
      <c r="C164" s="291"/>
      <c r="D164" s="256"/>
      <c r="E164" s="67" t="s">
        <v>18</v>
      </c>
      <c r="F164" s="67" t="s">
        <v>18</v>
      </c>
      <c r="G164" s="253"/>
      <c r="H164" s="256"/>
      <c r="I164" s="256"/>
      <c r="J164" s="67"/>
      <c r="K164" s="47"/>
      <c r="L164" s="23"/>
      <c r="M164" s="54"/>
      <c r="N164" s="52"/>
      <c r="O164" s="47"/>
    </row>
    <row r="165" spans="2:16" ht="18" customHeight="1">
      <c r="B165" s="250" t="s">
        <v>205</v>
      </c>
      <c r="C165" s="251" t="s">
        <v>206</v>
      </c>
      <c r="D165" s="252">
        <v>3175000</v>
      </c>
      <c r="E165" s="67">
        <v>0</v>
      </c>
      <c r="F165" s="67">
        <f>SUM(D165+E165)</f>
        <v>3175000</v>
      </c>
      <c r="G165" s="253"/>
      <c r="H165" s="252">
        <v>1144241.2</v>
      </c>
      <c r="I165" s="67">
        <v>1647600</v>
      </c>
      <c r="J165" s="67">
        <f>H165+I165</f>
        <v>2791841.2</v>
      </c>
      <c r="K165" s="47"/>
      <c r="L165" s="52">
        <f>F165-J165</f>
        <v>383158.7999999998</v>
      </c>
      <c r="M165" s="55"/>
      <c r="N165" s="52">
        <f>H165/F165*100</f>
        <v>36.03909291338582</v>
      </c>
      <c r="O165" s="47"/>
      <c r="P165" s="52">
        <f>J165/F165*100</f>
        <v>87.9320062992126</v>
      </c>
    </row>
    <row r="166" spans="2:15" ht="18" customHeight="1">
      <c r="B166" s="256"/>
      <c r="C166" s="291"/>
      <c r="D166" s="256"/>
      <c r="E166" s="67" t="s">
        <v>18</v>
      </c>
      <c r="F166" s="67" t="s">
        <v>18</v>
      </c>
      <c r="G166" s="253"/>
      <c r="H166" s="256"/>
      <c r="I166" s="256"/>
      <c r="J166" s="67"/>
      <c r="K166" s="47"/>
      <c r="L166" s="53" t="s">
        <v>18</v>
      </c>
      <c r="M166" s="54"/>
      <c r="N166" s="52"/>
      <c r="O166" s="47"/>
    </row>
    <row r="167" spans="2:17" s="19" customFormat="1" ht="18" customHeight="1">
      <c r="B167" s="286" t="s">
        <v>207</v>
      </c>
      <c r="C167" s="287" t="s">
        <v>208</v>
      </c>
      <c r="D167" s="246">
        <f>D169</f>
        <v>3000000</v>
      </c>
      <c r="E167" s="95">
        <f>E169</f>
        <v>0</v>
      </c>
      <c r="F167" s="95">
        <f>SUM(D167+E167)</f>
        <v>3000000</v>
      </c>
      <c r="G167" s="288"/>
      <c r="H167" s="246">
        <f>H169</f>
        <v>12675</v>
      </c>
      <c r="I167" s="246">
        <f>+I169</f>
        <v>40000</v>
      </c>
      <c r="J167" s="95">
        <f>H167+I167</f>
        <v>52675</v>
      </c>
      <c r="K167" s="34"/>
      <c r="L167" s="23">
        <f>F167-J167</f>
        <v>2947325</v>
      </c>
      <c r="M167" s="51"/>
      <c r="N167" s="23">
        <f>H167/F167*100</f>
        <v>0.4225</v>
      </c>
      <c r="O167" s="34"/>
      <c r="P167" s="23">
        <f>J167/F167*100</f>
        <v>1.7558333333333331</v>
      </c>
      <c r="Q167" s="8"/>
    </row>
    <row r="168" spans="2:15" ht="18" customHeight="1">
      <c r="B168" s="256"/>
      <c r="C168" s="291"/>
      <c r="D168" s="256"/>
      <c r="E168" s="67" t="s">
        <v>18</v>
      </c>
      <c r="F168" s="67" t="s">
        <v>18</v>
      </c>
      <c r="G168" s="253"/>
      <c r="H168" s="256"/>
      <c r="I168" s="256"/>
      <c r="J168" s="67"/>
      <c r="K168" s="47"/>
      <c r="L168" s="53" t="s">
        <v>18</v>
      </c>
      <c r="M168" s="54"/>
      <c r="N168" s="52"/>
      <c r="O168" s="47"/>
    </row>
    <row r="169" spans="2:16" ht="18" customHeight="1">
      <c r="B169" s="322" t="s">
        <v>209</v>
      </c>
      <c r="C169" s="323" t="s">
        <v>210</v>
      </c>
      <c r="D169" s="332">
        <v>3000000</v>
      </c>
      <c r="E169" s="333">
        <v>0</v>
      </c>
      <c r="F169" s="333">
        <f>SUM(D169+E169)</f>
        <v>3000000</v>
      </c>
      <c r="G169" s="334"/>
      <c r="H169" s="332">
        <v>12675</v>
      </c>
      <c r="I169" s="252">
        <v>40000</v>
      </c>
      <c r="J169" s="67">
        <f>H169+I169</f>
        <v>52675</v>
      </c>
      <c r="K169" s="47"/>
      <c r="L169" s="52">
        <f>F169-J169</f>
        <v>2947325</v>
      </c>
      <c r="M169" s="55"/>
      <c r="N169" s="52">
        <f>H169/F169*100</f>
        <v>0.4225</v>
      </c>
      <c r="O169" s="47"/>
      <c r="P169" s="52">
        <f>J169/F169*100</f>
        <v>1.7558333333333331</v>
      </c>
    </row>
    <row r="170" spans="2:16" ht="18" customHeight="1">
      <c r="B170" s="250"/>
      <c r="C170" s="251"/>
      <c r="D170" s="252"/>
      <c r="E170" s="67"/>
      <c r="F170" s="67"/>
      <c r="G170" s="253"/>
      <c r="H170" s="252"/>
      <c r="I170" s="252"/>
      <c r="J170" s="67"/>
      <c r="K170" s="47"/>
      <c r="L170" s="52"/>
      <c r="M170" s="55"/>
      <c r="N170" s="52"/>
      <c r="O170" s="47"/>
      <c r="P170" s="52"/>
    </row>
    <row r="171" spans="2:17" s="19" customFormat="1" ht="18" customHeight="1">
      <c r="B171" s="286" t="s">
        <v>211</v>
      </c>
      <c r="C171" s="287" t="s">
        <v>212</v>
      </c>
      <c r="D171" s="246">
        <f>+D173</f>
        <v>4050000</v>
      </c>
      <c r="E171" s="95">
        <f>E173</f>
        <v>0</v>
      </c>
      <c r="F171" s="95">
        <f>SUM(D171+E171)</f>
        <v>4050000</v>
      </c>
      <c r="G171" s="288"/>
      <c r="H171" s="246">
        <f>H173</f>
        <v>72640</v>
      </c>
      <c r="I171" s="246">
        <f>I173</f>
        <v>0</v>
      </c>
      <c r="J171" s="95">
        <f>H171+I171</f>
        <v>72640</v>
      </c>
      <c r="K171" s="34"/>
      <c r="L171" s="23">
        <f>F171-J171</f>
        <v>3977360</v>
      </c>
      <c r="M171" s="51"/>
      <c r="N171" s="23">
        <f>H171/F171*100</f>
        <v>1.7935802469135804</v>
      </c>
      <c r="O171" s="34"/>
      <c r="P171" s="23">
        <f>J171/F171*100</f>
        <v>1.7935802469135804</v>
      </c>
      <c r="Q171" s="8"/>
    </row>
    <row r="172" spans="2:15" ht="18" customHeight="1">
      <c r="B172" s="256"/>
      <c r="C172" s="291"/>
      <c r="D172" s="256"/>
      <c r="E172" s="67" t="s">
        <v>18</v>
      </c>
      <c r="F172" s="67" t="s">
        <v>18</v>
      </c>
      <c r="G172" s="253"/>
      <c r="H172" s="256"/>
      <c r="I172" s="256"/>
      <c r="J172" s="67"/>
      <c r="K172" s="47"/>
      <c r="L172" s="53" t="s">
        <v>18</v>
      </c>
      <c r="M172" s="54"/>
      <c r="N172" s="52"/>
      <c r="O172" s="47"/>
    </row>
    <row r="173" spans="2:16" ht="18" customHeight="1">
      <c r="B173" s="250" t="s">
        <v>213</v>
      </c>
      <c r="C173" s="251" t="s">
        <v>214</v>
      </c>
      <c r="D173" s="252">
        <v>4050000</v>
      </c>
      <c r="E173" s="67">
        <v>0</v>
      </c>
      <c r="F173" s="67">
        <f>SUM(D173+E173)</f>
        <v>4050000</v>
      </c>
      <c r="G173" s="253"/>
      <c r="H173" s="252">
        <v>72640</v>
      </c>
      <c r="I173" s="67">
        <v>0</v>
      </c>
      <c r="J173" s="67">
        <f>H173+I173</f>
        <v>72640</v>
      </c>
      <c r="K173" s="47"/>
      <c r="L173" s="52">
        <f>F173-J173</f>
        <v>3977360</v>
      </c>
      <c r="M173" s="55"/>
      <c r="N173" s="52">
        <f>H173/F173*100</f>
        <v>1.7935802469135804</v>
      </c>
      <c r="O173" s="47"/>
      <c r="P173" s="52">
        <f>J173/F173*100</f>
        <v>1.7935802469135804</v>
      </c>
    </row>
    <row r="174" spans="2:15" ht="18" customHeight="1">
      <c r="B174" s="256"/>
      <c r="C174" s="291"/>
      <c r="D174" s="256"/>
      <c r="E174" s="67" t="s">
        <v>18</v>
      </c>
      <c r="F174" s="67" t="s">
        <v>18</v>
      </c>
      <c r="G174" s="253"/>
      <c r="H174" s="256"/>
      <c r="I174" s="256"/>
      <c r="J174" s="67"/>
      <c r="K174" s="47"/>
      <c r="L174" s="53" t="s">
        <v>18</v>
      </c>
      <c r="M174" s="54"/>
      <c r="N174" s="52"/>
      <c r="O174" s="47"/>
    </row>
    <row r="175" spans="2:17" s="19" customFormat="1" ht="18" customHeight="1">
      <c r="B175" s="286" t="s">
        <v>64</v>
      </c>
      <c r="C175" s="287" t="s">
        <v>215</v>
      </c>
      <c r="D175" s="246">
        <f>SUM(D177:D191)</f>
        <v>19096125</v>
      </c>
      <c r="E175" s="95">
        <f>SUM(E177:E191)</f>
        <v>2130000</v>
      </c>
      <c r="F175" s="95">
        <f>SUM(D175+E175)</f>
        <v>21226125</v>
      </c>
      <c r="G175" s="288"/>
      <c r="H175" s="246">
        <f>H177+H181+H183+H185+H191+H189+H179+H187</f>
        <v>8235250.88</v>
      </c>
      <c r="I175" s="246">
        <f>+I177+I181+I183+I185+I191+I189+I179+I187</f>
        <v>6469284.88</v>
      </c>
      <c r="J175" s="95">
        <f>H175+I175</f>
        <v>14704535.76</v>
      </c>
      <c r="K175" s="34"/>
      <c r="L175" s="23">
        <f>F175-J175</f>
        <v>6521589.24</v>
      </c>
      <c r="M175" s="51"/>
      <c r="N175" s="23">
        <f>H175/F175*100</f>
        <v>38.79771215895506</v>
      </c>
      <c r="O175" s="34"/>
      <c r="P175" s="23">
        <f>J175/F175*100</f>
        <v>69.27564856986379</v>
      </c>
      <c r="Q175" s="8"/>
    </row>
    <row r="176" spans="2:15" ht="18" customHeight="1">
      <c r="B176" s="256"/>
      <c r="C176" s="291"/>
      <c r="D176" s="256"/>
      <c r="E176" s="67" t="s">
        <v>18</v>
      </c>
      <c r="F176" s="67" t="s">
        <v>18</v>
      </c>
      <c r="G176" s="253"/>
      <c r="H176" s="256"/>
      <c r="I176" s="256"/>
      <c r="J176" s="67"/>
      <c r="K176" s="47"/>
      <c r="L176" s="53" t="s">
        <v>18</v>
      </c>
      <c r="M176" s="54"/>
      <c r="N176" s="52"/>
      <c r="O176" s="47"/>
    </row>
    <row r="177" spans="2:16" ht="18" customHeight="1">
      <c r="B177" s="250" t="s">
        <v>216</v>
      </c>
      <c r="C177" s="251" t="s">
        <v>221</v>
      </c>
      <c r="D177" s="252">
        <v>6529125</v>
      </c>
      <c r="E177" s="67">
        <v>0</v>
      </c>
      <c r="F177" s="67">
        <f>SUM(D177+E177)</f>
        <v>6529125</v>
      </c>
      <c r="G177" s="253"/>
      <c r="H177" s="252">
        <v>3529324.31</v>
      </c>
      <c r="I177" s="67">
        <v>2054873.74</v>
      </c>
      <c r="J177" s="67">
        <f>H177+I177</f>
        <v>5584198.05</v>
      </c>
      <c r="K177" s="47"/>
      <c r="L177" s="52">
        <f>F177-J177</f>
        <v>944926.9500000002</v>
      </c>
      <c r="M177" s="55"/>
      <c r="N177" s="52">
        <f>H177/F177*100</f>
        <v>54.05508869871537</v>
      </c>
      <c r="O177" s="47"/>
      <c r="P177" s="52">
        <f>J177/F177*100</f>
        <v>85.52751019470449</v>
      </c>
    </row>
    <row r="178" spans="2:16" ht="18" customHeight="1">
      <c r="B178" s="256"/>
      <c r="C178" s="291"/>
      <c r="D178" s="256"/>
      <c r="E178" s="67" t="s">
        <v>18</v>
      </c>
      <c r="F178" s="67"/>
      <c r="G178" s="253"/>
      <c r="H178" s="256"/>
      <c r="I178" s="256"/>
      <c r="J178" s="67"/>
      <c r="K178" s="47"/>
      <c r="L178" s="52"/>
      <c r="M178" s="54"/>
      <c r="N178" s="52"/>
      <c r="O178" s="47"/>
      <c r="P178" s="52"/>
    </row>
    <row r="179" spans="2:16" ht="18" customHeight="1">
      <c r="B179" s="322" t="s">
        <v>342</v>
      </c>
      <c r="C179" s="323" t="s">
        <v>341</v>
      </c>
      <c r="D179" s="256">
        <v>0</v>
      </c>
      <c r="E179" s="67">
        <v>280000</v>
      </c>
      <c r="F179" s="67">
        <f>SUM(D179+E179)</f>
        <v>280000</v>
      </c>
      <c r="G179" s="253"/>
      <c r="H179" s="256">
        <v>0</v>
      </c>
      <c r="I179" s="256">
        <v>0</v>
      </c>
      <c r="J179" s="67">
        <f>H179+I179</f>
        <v>0</v>
      </c>
      <c r="K179" s="47"/>
      <c r="L179" s="52">
        <f>F179-J179</f>
        <v>280000</v>
      </c>
      <c r="M179" s="54"/>
      <c r="N179" s="52">
        <f>H179/F179*100</f>
        <v>0</v>
      </c>
      <c r="O179" s="47"/>
      <c r="P179" s="52">
        <f>J179/F179*100</f>
        <v>0</v>
      </c>
    </row>
    <row r="180" spans="2:15" ht="18" customHeight="1">
      <c r="B180" s="256"/>
      <c r="C180" s="291"/>
      <c r="D180" s="256"/>
      <c r="E180" s="67"/>
      <c r="F180" s="67"/>
      <c r="G180" s="253"/>
      <c r="H180" s="256"/>
      <c r="I180" s="256"/>
      <c r="J180" s="67"/>
      <c r="K180" s="47"/>
      <c r="L180" s="52"/>
      <c r="M180" s="54"/>
      <c r="N180" s="52"/>
      <c r="O180" s="47"/>
    </row>
    <row r="181" spans="2:16" ht="18" customHeight="1">
      <c r="B181" s="250" t="s">
        <v>217</v>
      </c>
      <c r="C181" s="251" t="s">
        <v>222</v>
      </c>
      <c r="D181" s="252">
        <v>9680000</v>
      </c>
      <c r="E181" s="67">
        <v>1500000</v>
      </c>
      <c r="F181" s="67">
        <f>SUM(D181+E181)</f>
        <v>11180000</v>
      </c>
      <c r="G181" s="253"/>
      <c r="H181" s="252">
        <v>4014098.81</v>
      </c>
      <c r="I181" s="67">
        <v>4355783.14</v>
      </c>
      <c r="J181" s="67">
        <f>H181+I181</f>
        <v>8369881.949999999</v>
      </c>
      <c r="K181" s="47"/>
      <c r="L181" s="52">
        <f>F181-J181</f>
        <v>2810118.0500000007</v>
      </c>
      <c r="M181" s="55"/>
      <c r="N181" s="52">
        <f>H181/F181*100</f>
        <v>35.904282737030414</v>
      </c>
      <c r="O181" s="47"/>
      <c r="P181" s="52">
        <f>J181/F181*100</f>
        <v>74.8647759391771</v>
      </c>
    </row>
    <row r="182" spans="2:16" ht="18" customHeight="1">
      <c r="B182" s="250"/>
      <c r="C182" s="251"/>
      <c r="D182" s="252"/>
      <c r="E182" s="67"/>
      <c r="F182" s="67"/>
      <c r="G182" s="253"/>
      <c r="H182" s="252"/>
      <c r="I182" s="252"/>
      <c r="J182" s="67"/>
      <c r="K182" s="47"/>
      <c r="L182" s="52"/>
      <c r="M182" s="55"/>
      <c r="N182" s="52"/>
      <c r="O182" s="47"/>
      <c r="P182" s="52"/>
    </row>
    <row r="183" spans="2:16" ht="18" customHeight="1">
      <c r="B183" s="250" t="s">
        <v>218</v>
      </c>
      <c r="C183" s="251" t="s">
        <v>223</v>
      </c>
      <c r="D183" s="252">
        <v>2004000</v>
      </c>
      <c r="E183" s="67">
        <v>0</v>
      </c>
      <c r="F183" s="67">
        <f>SUM(D183+E183)</f>
        <v>2004000</v>
      </c>
      <c r="G183" s="253"/>
      <c r="H183" s="252">
        <v>385720</v>
      </c>
      <c r="I183" s="67">
        <v>0</v>
      </c>
      <c r="J183" s="67">
        <f>H183+I183</f>
        <v>385720</v>
      </c>
      <c r="K183" s="47"/>
      <c r="L183" s="52">
        <f>F183-J183</f>
        <v>1618280</v>
      </c>
      <c r="M183" s="55"/>
      <c r="N183" s="52">
        <f>H183/F183*100</f>
        <v>19.24750499001996</v>
      </c>
      <c r="O183" s="47"/>
      <c r="P183" s="52">
        <f>J183/F183*100</f>
        <v>19.24750499001996</v>
      </c>
    </row>
    <row r="184" spans="2:15" ht="18" customHeight="1">
      <c r="B184" s="256"/>
      <c r="C184" s="291"/>
      <c r="D184" s="256"/>
      <c r="E184" s="67"/>
      <c r="F184" s="67" t="s">
        <v>18</v>
      </c>
      <c r="G184" s="253"/>
      <c r="H184" s="256"/>
      <c r="I184" s="256"/>
      <c r="J184" s="67"/>
      <c r="K184" s="47"/>
      <c r="L184" s="53" t="s">
        <v>18</v>
      </c>
      <c r="M184" s="54"/>
      <c r="N184" s="52"/>
      <c r="O184" s="47"/>
    </row>
    <row r="185" spans="2:16" ht="18" customHeight="1">
      <c r="B185" s="250" t="s">
        <v>219</v>
      </c>
      <c r="C185" s="251" t="s">
        <v>224</v>
      </c>
      <c r="D185" s="252">
        <v>553000</v>
      </c>
      <c r="E185" s="67">
        <v>0</v>
      </c>
      <c r="F185" s="67">
        <f>SUM(D185+E185)</f>
        <v>553000</v>
      </c>
      <c r="G185" s="253"/>
      <c r="H185" s="252">
        <v>235724.76</v>
      </c>
      <c r="I185" s="252">
        <v>22287</v>
      </c>
      <c r="J185" s="67">
        <f>H185+I185</f>
        <v>258011.76</v>
      </c>
      <c r="K185" s="47"/>
      <c r="L185" s="52">
        <f>F185-J185</f>
        <v>294988.24</v>
      </c>
      <c r="M185" s="55"/>
      <c r="N185" s="52">
        <f>H185/F185*100</f>
        <v>42.62653887884268</v>
      </c>
      <c r="O185" s="47"/>
      <c r="P185" s="52">
        <f>J185/F185*100</f>
        <v>46.65673779385172</v>
      </c>
    </row>
    <row r="186" spans="2:16" ht="18" customHeight="1">
      <c r="B186" s="250"/>
      <c r="C186" s="251"/>
      <c r="D186" s="252"/>
      <c r="E186" s="67"/>
      <c r="F186" s="67">
        <f>SUM(D186+E186)</f>
        <v>0</v>
      </c>
      <c r="G186" s="253"/>
      <c r="H186" s="252"/>
      <c r="I186" s="252"/>
      <c r="J186" s="67"/>
      <c r="K186" s="47"/>
      <c r="L186" s="52"/>
      <c r="M186" s="55"/>
      <c r="N186" s="52"/>
      <c r="O186" s="47"/>
      <c r="P186" s="52"/>
    </row>
    <row r="187" spans="2:16" ht="18" customHeight="1">
      <c r="B187" s="250" t="s">
        <v>344</v>
      </c>
      <c r="C187" s="251" t="s">
        <v>343</v>
      </c>
      <c r="D187" s="252">
        <v>0</v>
      </c>
      <c r="E187" s="67">
        <v>350000</v>
      </c>
      <c r="F187" s="67">
        <f>SUM(D187+E187)</f>
        <v>350000</v>
      </c>
      <c r="G187" s="253"/>
      <c r="H187" s="252">
        <v>0</v>
      </c>
      <c r="I187" s="252">
        <v>0</v>
      </c>
      <c r="J187" s="67">
        <f>H187+I187</f>
        <v>0</v>
      </c>
      <c r="K187" s="47"/>
      <c r="L187" s="52">
        <f>F187-J187</f>
        <v>350000</v>
      </c>
      <c r="M187" s="55"/>
      <c r="N187" s="52">
        <f>H187/F187*100</f>
        <v>0</v>
      </c>
      <c r="O187" s="47"/>
      <c r="P187" s="52">
        <f>J187/F187*100</f>
        <v>0</v>
      </c>
    </row>
    <row r="188" spans="2:16" ht="18" customHeight="1">
      <c r="B188" s="250"/>
      <c r="C188" s="251"/>
      <c r="D188" s="252"/>
      <c r="E188" s="67"/>
      <c r="F188" s="67">
        <f>SUM(D188+E188)</f>
        <v>0</v>
      </c>
      <c r="G188" s="253"/>
      <c r="H188" s="252"/>
      <c r="I188" s="252"/>
      <c r="J188" s="67"/>
      <c r="K188" s="47"/>
      <c r="L188" s="52"/>
      <c r="M188" s="55"/>
      <c r="N188" s="52"/>
      <c r="O188" s="47"/>
      <c r="P188" s="52"/>
    </row>
    <row r="189" spans="2:16" ht="18" customHeight="1">
      <c r="B189" s="250" t="s">
        <v>334</v>
      </c>
      <c r="C189" s="251" t="s">
        <v>335</v>
      </c>
      <c r="D189" s="252">
        <v>200000</v>
      </c>
      <c r="E189" s="67">
        <v>0</v>
      </c>
      <c r="F189" s="67">
        <f>SUM(D189:E189)</f>
        <v>200000</v>
      </c>
      <c r="G189" s="253"/>
      <c r="H189" s="252">
        <v>0</v>
      </c>
      <c r="I189" s="252">
        <v>11550</v>
      </c>
      <c r="J189" s="67">
        <f>SUM(H189:I189)</f>
        <v>11550</v>
      </c>
      <c r="K189" s="47"/>
      <c r="L189" s="52">
        <f>F189-J189</f>
        <v>188450</v>
      </c>
      <c r="M189" s="55"/>
      <c r="N189" s="52">
        <f>H189/F189*100</f>
        <v>0</v>
      </c>
      <c r="O189" s="47"/>
      <c r="P189" s="52">
        <f>J189/F189*100</f>
        <v>5.775</v>
      </c>
    </row>
    <row r="190" spans="2:16" ht="18" customHeight="1">
      <c r="B190" s="250"/>
      <c r="C190" s="251"/>
      <c r="D190" s="252"/>
      <c r="E190" s="67"/>
      <c r="F190" s="67"/>
      <c r="G190" s="253"/>
      <c r="H190" s="252"/>
      <c r="I190" s="252"/>
      <c r="J190" s="67"/>
      <c r="K190" s="47"/>
      <c r="L190" s="52"/>
      <c r="M190" s="55"/>
      <c r="N190" s="52"/>
      <c r="O190" s="47"/>
      <c r="P190" s="52"/>
    </row>
    <row r="191" spans="2:16" ht="18" customHeight="1">
      <c r="B191" s="250" t="s">
        <v>220</v>
      </c>
      <c r="C191" s="251" t="s">
        <v>225</v>
      </c>
      <c r="D191" s="252">
        <v>130000</v>
      </c>
      <c r="E191" s="67">
        <v>0</v>
      </c>
      <c r="F191" s="67">
        <f>SUM(D191+E191)</f>
        <v>130000</v>
      </c>
      <c r="G191" s="253"/>
      <c r="H191" s="252">
        <v>70383</v>
      </c>
      <c r="I191" s="252">
        <v>24791</v>
      </c>
      <c r="J191" s="67">
        <f>H191+I191</f>
        <v>95174</v>
      </c>
      <c r="K191" s="47"/>
      <c r="L191" s="52">
        <f>F191-J191</f>
        <v>34826</v>
      </c>
      <c r="M191" s="55"/>
      <c r="N191" s="52">
        <f>H191/F191*100</f>
        <v>54.14076923076922</v>
      </c>
      <c r="O191" s="47"/>
      <c r="P191" s="52">
        <f>J191/F191*100</f>
        <v>73.21076923076923</v>
      </c>
    </row>
    <row r="192" spans="2:16" ht="18" customHeight="1">
      <c r="B192" s="250"/>
      <c r="C192" s="251"/>
      <c r="D192" s="252"/>
      <c r="E192" s="67"/>
      <c r="F192" s="67"/>
      <c r="G192" s="253"/>
      <c r="H192" s="252"/>
      <c r="I192" s="252"/>
      <c r="J192" s="67"/>
      <c r="K192" s="47"/>
      <c r="L192" s="52"/>
      <c r="M192" s="55"/>
      <c r="N192" s="52"/>
      <c r="O192" s="47"/>
      <c r="P192" s="52"/>
    </row>
    <row r="193" spans="2:16" ht="18" customHeight="1">
      <c r="B193" s="250"/>
      <c r="C193" s="251"/>
      <c r="D193" s="252"/>
      <c r="E193" s="67"/>
      <c r="F193" s="67"/>
      <c r="G193" s="253"/>
      <c r="H193" s="252"/>
      <c r="I193" s="252"/>
      <c r="J193" s="67"/>
      <c r="K193" s="47"/>
      <c r="L193" s="52"/>
      <c r="M193" s="55"/>
      <c r="N193" s="52"/>
      <c r="O193" s="47"/>
      <c r="P193" s="52"/>
    </row>
    <row r="194" spans="2:17" s="19" customFormat="1" ht="18" customHeight="1">
      <c r="B194" s="299">
        <v>5</v>
      </c>
      <c r="C194" s="287" t="s">
        <v>247</v>
      </c>
      <c r="D194" s="95">
        <f>D196</f>
        <v>776856000</v>
      </c>
      <c r="E194" s="95">
        <f>E196</f>
        <v>-10600087.5</v>
      </c>
      <c r="F194" s="95">
        <f>D194+E194</f>
        <v>766255912.5</v>
      </c>
      <c r="G194" s="288"/>
      <c r="H194" s="95">
        <f>H196</f>
        <v>46331184.62</v>
      </c>
      <c r="I194" s="95">
        <f>I196</f>
        <v>486011272.74</v>
      </c>
      <c r="J194" s="95">
        <f>H194+I194</f>
        <v>532342457.36</v>
      </c>
      <c r="K194" s="34"/>
      <c r="L194" s="23">
        <f>F194-J194</f>
        <v>233913455.14</v>
      </c>
      <c r="M194" s="51"/>
      <c r="N194" s="23">
        <f>H194/F194*100</f>
        <v>6.04643747137155</v>
      </c>
      <c r="O194" s="34"/>
      <c r="P194" s="23">
        <f>J194/F194*100</f>
        <v>69.47319409558227</v>
      </c>
      <c r="Q194" s="8"/>
    </row>
    <row r="195" spans="2:15" ht="18" customHeight="1">
      <c r="B195" s="256"/>
      <c r="C195" s="291"/>
      <c r="D195" s="256"/>
      <c r="E195" s="67" t="s">
        <v>18</v>
      </c>
      <c r="F195" s="67" t="s">
        <v>18</v>
      </c>
      <c r="G195" s="253"/>
      <c r="H195" s="256"/>
      <c r="I195" s="256"/>
      <c r="J195" s="67"/>
      <c r="K195" s="47"/>
      <c r="L195" s="53" t="s">
        <v>18</v>
      </c>
      <c r="M195" s="54"/>
      <c r="N195" s="52"/>
      <c r="O195" s="47"/>
    </row>
    <row r="196" spans="2:17" s="19" customFormat="1" ht="18" customHeight="1">
      <c r="B196" s="286" t="s">
        <v>226</v>
      </c>
      <c r="C196" s="287" t="s">
        <v>227</v>
      </c>
      <c r="D196" s="246">
        <f>D198+D200+D202</f>
        <v>776856000</v>
      </c>
      <c r="E196" s="95">
        <f>E198+E200+E202+E204+E206</f>
        <v>-10600087.5</v>
      </c>
      <c r="F196" s="95">
        <f>SUM(D196+E196)</f>
        <v>766255912.5</v>
      </c>
      <c r="G196" s="288"/>
      <c r="H196" s="246">
        <f>SUM(H198:H202)</f>
        <v>46331184.62</v>
      </c>
      <c r="I196" s="246">
        <f>SUM(I198:I206)</f>
        <v>486011272.74</v>
      </c>
      <c r="J196" s="95">
        <f>H196+I196</f>
        <v>532342457.36</v>
      </c>
      <c r="K196" s="34"/>
      <c r="L196" s="23">
        <f>F196-J196</f>
        <v>233913455.14</v>
      </c>
      <c r="M196" s="51"/>
      <c r="N196" s="23">
        <f>H196/F196*100</f>
        <v>6.04643747137155</v>
      </c>
      <c r="O196" s="34"/>
      <c r="P196" s="23">
        <f>J196/F196*100</f>
        <v>69.47319409558227</v>
      </c>
      <c r="Q196" s="8"/>
    </row>
    <row r="197" spans="2:16" ht="18" customHeight="1">
      <c r="B197" s="256"/>
      <c r="C197" s="291"/>
      <c r="D197" s="256"/>
      <c r="E197" s="67" t="s">
        <v>18</v>
      </c>
      <c r="F197" s="67" t="s">
        <v>18</v>
      </c>
      <c r="G197" s="253"/>
      <c r="H197" s="256"/>
      <c r="I197" s="256"/>
      <c r="J197" s="67"/>
      <c r="K197" s="47"/>
      <c r="L197" s="23"/>
      <c r="M197" s="55"/>
      <c r="N197" s="23"/>
      <c r="O197" s="47"/>
      <c r="P197" s="23"/>
    </row>
    <row r="198" spans="2:16" ht="18" customHeight="1">
      <c r="B198" s="250" t="s">
        <v>228</v>
      </c>
      <c r="C198" s="251" t="s">
        <v>229</v>
      </c>
      <c r="D198" s="252">
        <v>99649600</v>
      </c>
      <c r="E198" s="67">
        <v>0</v>
      </c>
      <c r="F198" s="67">
        <f>SUM(D198+E198)</f>
        <v>99649600</v>
      </c>
      <c r="G198" s="253"/>
      <c r="H198" s="252">
        <v>210002.4</v>
      </c>
      <c r="I198" s="67">
        <v>95897620.96</v>
      </c>
      <c r="J198" s="67">
        <f>H198+I198</f>
        <v>96107623.36</v>
      </c>
      <c r="K198" s="47"/>
      <c r="L198" s="52">
        <f>F198-J198</f>
        <v>3541976.6400000006</v>
      </c>
      <c r="M198" s="55"/>
      <c r="N198" s="52">
        <f>H198/F198*100</f>
        <v>0.2107408358889549</v>
      </c>
      <c r="O198" s="47"/>
      <c r="P198" s="52">
        <f>J198/F198*100</f>
        <v>96.44556863248825</v>
      </c>
    </row>
    <row r="199" spans="2:16" ht="18" customHeight="1">
      <c r="B199" s="250"/>
      <c r="C199" s="251"/>
      <c r="D199" s="252"/>
      <c r="E199" s="67"/>
      <c r="F199" s="67"/>
      <c r="G199" s="253"/>
      <c r="H199" s="252"/>
      <c r="I199" s="252"/>
      <c r="J199" s="67"/>
      <c r="K199" s="47"/>
      <c r="L199" s="52"/>
      <c r="M199" s="55"/>
      <c r="N199" s="52"/>
      <c r="O199" s="47"/>
      <c r="P199" s="52"/>
    </row>
    <row r="200" spans="2:16" ht="18" customHeight="1">
      <c r="B200" s="250" t="s">
        <v>230</v>
      </c>
      <c r="C200" s="251" t="s">
        <v>65</v>
      </c>
      <c r="D200" s="252">
        <v>2000000</v>
      </c>
      <c r="E200" s="67">
        <v>0</v>
      </c>
      <c r="F200" s="67">
        <f>SUM(D200+E200)</f>
        <v>2000000</v>
      </c>
      <c r="G200" s="253"/>
      <c r="H200" s="252">
        <v>0</v>
      </c>
      <c r="I200" s="67">
        <v>0</v>
      </c>
      <c r="J200" s="67">
        <f>H200+I200</f>
        <v>0</v>
      </c>
      <c r="K200" s="47"/>
      <c r="L200" s="52">
        <f>F200-J200</f>
        <v>2000000</v>
      </c>
      <c r="M200" s="55"/>
      <c r="N200" s="52">
        <f>H200/F200*100</f>
        <v>0</v>
      </c>
      <c r="O200" s="47"/>
      <c r="P200" s="52">
        <f>J200/F200*100</f>
        <v>0</v>
      </c>
    </row>
    <row r="201" spans="2:16" ht="18" customHeight="1">
      <c r="B201" s="250"/>
      <c r="C201" s="251"/>
      <c r="D201" s="252"/>
      <c r="E201" s="67"/>
      <c r="F201" s="67"/>
      <c r="G201" s="253"/>
      <c r="H201" s="252"/>
      <c r="I201" s="252"/>
      <c r="J201" s="67"/>
      <c r="K201" s="47"/>
      <c r="L201" s="52"/>
      <c r="M201" s="55"/>
      <c r="N201" s="52"/>
      <c r="O201" s="47"/>
      <c r="P201" s="52"/>
    </row>
    <row r="202" spans="2:17" ht="18" customHeight="1">
      <c r="B202" s="250" t="s">
        <v>231</v>
      </c>
      <c r="C202" s="251" t="s">
        <v>232</v>
      </c>
      <c r="D202" s="252">
        <v>675206400</v>
      </c>
      <c r="E202" s="67">
        <v>-16220087.5</v>
      </c>
      <c r="F202" s="67">
        <f>SUM(D202+E202)</f>
        <v>658986312.5</v>
      </c>
      <c r="G202" s="253"/>
      <c r="H202" s="252">
        <v>46121182.22</v>
      </c>
      <c r="I202" s="67">
        <v>385527206.18</v>
      </c>
      <c r="J202" s="67">
        <f>H202+I202</f>
        <v>431648388.4</v>
      </c>
      <c r="K202" s="47"/>
      <c r="L202" s="52">
        <f>F202-J202</f>
        <v>227337924.10000002</v>
      </c>
      <c r="M202" s="55"/>
      <c r="N202" s="52">
        <f>H202/F202*100</f>
        <v>6.998807311343056</v>
      </c>
      <c r="O202" s="47"/>
      <c r="P202" s="52">
        <f>J202/F202*100</f>
        <v>65.50187465388365</v>
      </c>
      <c r="Q202" s="52"/>
    </row>
    <row r="203" spans="2:17" ht="18" customHeight="1">
      <c r="B203" s="250"/>
      <c r="C203" s="251"/>
      <c r="D203" s="252"/>
      <c r="E203" s="67"/>
      <c r="F203" s="67"/>
      <c r="G203" s="253"/>
      <c r="H203" s="252"/>
      <c r="I203" s="67"/>
      <c r="J203" s="67"/>
      <c r="K203" s="47"/>
      <c r="L203" s="52"/>
      <c r="M203" s="55"/>
      <c r="N203" s="52"/>
      <c r="O203" s="47"/>
      <c r="P203" s="52"/>
      <c r="Q203" s="52"/>
    </row>
    <row r="204" spans="2:16" ht="18" customHeight="1">
      <c r="B204" s="250" t="s">
        <v>347</v>
      </c>
      <c r="C204" s="251" t="s">
        <v>345</v>
      </c>
      <c r="D204" s="252">
        <v>0</v>
      </c>
      <c r="E204" s="67">
        <v>120000</v>
      </c>
      <c r="F204" s="67">
        <f>SUM(D204+E204)</f>
        <v>120000</v>
      </c>
      <c r="G204" s="253"/>
      <c r="H204" s="252">
        <v>0</v>
      </c>
      <c r="I204" s="252">
        <v>0</v>
      </c>
      <c r="J204" s="67">
        <f>H204+I204</f>
        <v>0</v>
      </c>
      <c r="K204" s="47"/>
      <c r="L204" s="52">
        <f>F204-J204</f>
        <v>120000</v>
      </c>
      <c r="M204" s="55"/>
      <c r="N204" s="52">
        <f>H204/F204*100</f>
        <v>0</v>
      </c>
      <c r="O204" s="47"/>
      <c r="P204" s="52">
        <f>J204/F204*100</f>
        <v>0</v>
      </c>
    </row>
    <row r="205" spans="2:16" ht="18" customHeight="1">
      <c r="B205" s="250"/>
      <c r="C205" s="251"/>
      <c r="D205" s="252"/>
      <c r="E205" s="67"/>
      <c r="F205" s="67"/>
      <c r="G205" s="253"/>
      <c r="H205" s="252"/>
      <c r="I205" s="252"/>
      <c r="J205" s="67"/>
      <c r="K205" s="47"/>
      <c r="L205" s="52"/>
      <c r="M205" s="55"/>
      <c r="N205" s="52"/>
      <c r="O205" s="47"/>
      <c r="P205" s="52"/>
    </row>
    <row r="206" spans="2:16" ht="18" customHeight="1">
      <c r="B206" s="250" t="s">
        <v>348</v>
      </c>
      <c r="C206" s="251" t="s">
        <v>346</v>
      </c>
      <c r="D206" s="252">
        <v>0</v>
      </c>
      <c r="E206" s="67">
        <v>5500000</v>
      </c>
      <c r="F206" s="67">
        <f>SUM(D206+E206)</f>
        <v>5500000</v>
      </c>
      <c r="G206" s="253"/>
      <c r="H206" s="252">
        <v>0</v>
      </c>
      <c r="I206" s="252">
        <v>4586445.6</v>
      </c>
      <c r="J206" s="67">
        <f>H206+I206</f>
        <v>4586445.6</v>
      </c>
      <c r="K206" s="47"/>
      <c r="L206" s="52">
        <f>F206-J206</f>
        <v>913554.4000000004</v>
      </c>
      <c r="M206" s="55"/>
      <c r="N206" s="52">
        <f>H206/F206*100</f>
        <v>0</v>
      </c>
      <c r="O206" s="47"/>
      <c r="P206" s="52">
        <f>J206/F206*100</f>
        <v>83.38991999999999</v>
      </c>
    </row>
    <row r="207" spans="2:16" ht="18" customHeight="1">
      <c r="B207" s="250"/>
      <c r="C207" s="251"/>
      <c r="D207" s="252"/>
      <c r="E207" s="67"/>
      <c r="F207" s="67"/>
      <c r="G207" s="253"/>
      <c r="H207" s="252"/>
      <c r="I207" s="252"/>
      <c r="J207" s="67"/>
      <c r="K207" s="47"/>
      <c r="L207" s="52"/>
      <c r="M207" s="55"/>
      <c r="N207" s="52"/>
      <c r="O207" s="47"/>
      <c r="P207" s="52"/>
    </row>
    <row r="208" spans="2:17" s="19" customFormat="1" ht="18" customHeight="1">
      <c r="B208" s="286" t="s">
        <v>74</v>
      </c>
      <c r="C208" s="287" t="s">
        <v>2</v>
      </c>
      <c r="D208" s="95">
        <f>D210+D214+D220+D226</f>
        <v>273743454</v>
      </c>
      <c r="E208" s="95">
        <f>E210+E214+E220+E226</f>
        <v>46020087.5</v>
      </c>
      <c r="F208" s="95">
        <f>F210+F214+F220+F226</f>
        <v>319763541.5</v>
      </c>
      <c r="G208" s="288"/>
      <c r="H208" s="95">
        <f>H210+H214+H220+H226</f>
        <v>36394107.129999995</v>
      </c>
      <c r="I208" s="95">
        <f>I210+I214+I220+I226</f>
        <v>6509196.76</v>
      </c>
      <c r="J208" s="95">
        <f>H208+I208</f>
        <v>42903303.88999999</v>
      </c>
      <c r="K208" s="34"/>
      <c r="L208" s="23">
        <f>F208-J208</f>
        <v>276860237.61</v>
      </c>
      <c r="M208" s="51"/>
      <c r="N208" s="23">
        <f>H208/F208*100</f>
        <v>11.38156869268975</v>
      </c>
      <c r="O208" s="34"/>
      <c r="P208" s="23">
        <f>J208/F208*100</f>
        <v>13.417196872645967</v>
      </c>
      <c r="Q208" s="8"/>
    </row>
    <row r="209" spans="2:15" ht="18" customHeight="1">
      <c r="B209" s="256"/>
      <c r="C209" s="291"/>
      <c r="D209" s="256"/>
      <c r="E209" s="67" t="s">
        <v>18</v>
      </c>
      <c r="F209" s="67"/>
      <c r="G209" s="253"/>
      <c r="H209" s="256"/>
      <c r="I209" s="256"/>
      <c r="J209" s="95"/>
      <c r="K209" s="47"/>
      <c r="M209" s="48"/>
      <c r="N209" s="52"/>
      <c r="O209" s="47"/>
    </row>
    <row r="210" spans="2:17" s="57" customFormat="1" ht="18" customHeight="1">
      <c r="B210" s="247" t="s">
        <v>66</v>
      </c>
      <c r="C210" s="287" t="s">
        <v>233</v>
      </c>
      <c r="D210" s="247">
        <f>D212</f>
        <v>4397840</v>
      </c>
      <c r="E210" s="95">
        <f>E212</f>
        <v>0</v>
      </c>
      <c r="F210" s="95">
        <f>SUM(D210+E210)</f>
        <v>4397840</v>
      </c>
      <c r="G210" s="335"/>
      <c r="H210" s="247">
        <f>H212</f>
        <v>1395324.56</v>
      </c>
      <c r="I210" s="247">
        <f>I212</f>
        <v>581300</v>
      </c>
      <c r="J210" s="95">
        <f>H210+I210</f>
        <v>1976624.56</v>
      </c>
      <c r="K210" s="58"/>
      <c r="L210" s="19">
        <f>F210-J210</f>
        <v>2421215.44</v>
      </c>
      <c r="M210" s="59"/>
      <c r="N210" s="23">
        <f>H210/F210*100</f>
        <v>31.72749713495716</v>
      </c>
      <c r="O210" s="58"/>
      <c r="P210" s="23">
        <f>J210/F210*100</f>
        <v>44.945349535226384</v>
      </c>
      <c r="Q210" s="60"/>
    </row>
    <row r="211" spans="2:15" ht="18" customHeight="1">
      <c r="B211" s="256"/>
      <c r="C211" s="291"/>
      <c r="D211" s="256"/>
      <c r="E211" s="67" t="s">
        <v>18</v>
      </c>
      <c r="F211" s="67" t="s">
        <v>18</v>
      </c>
      <c r="G211" s="253"/>
      <c r="H211" s="256"/>
      <c r="I211" s="256"/>
      <c r="J211" s="67"/>
      <c r="K211" s="47"/>
      <c r="M211" s="48"/>
      <c r="N211" s="52"/>
      <c r="O211" s="47"/>
    </row>
    <row r="212" spans="2:16" ht="18" customHeight="1">
      <c r="B212" s="250" t="s">
        <v>234</v>
      </c>
      <c r="C212" s="251" t="s">
        <v>235</v>
      </c>
      <c r="D212" s="252">
        <v>4397840</v>
      </c>
      <c r="E212" s="67">
        <v>0</v>
      </c>
      <c r="F212" s="67">
        <f>SUM(D212+E212)</f>
        <v>4397840</v>
      </c>
      <c r="G212" s="253"/>
      <c r="H212" s="252">
        <v>1395324.56</v>
      </c>
      <c r="I212" s="67">
        <v>581300</v>
      </c>
      <c r="J212" s="67">
        <f>H212+I212</f>
        <v>1976624.56</v>
      </c>
      <c r="K212" s="47"/>
      <c r="L212" s="52">
        <f>F212-J212</f>
        <v>2421215.44</v>
      </c>
      <c r="M212" s="55"/>
      <c r="N212" s="52">
        <f>H212/F212*100</f>
        <v>31.72749713495716</v>
      </c>
      <c r="O212" s="47"/>
      <c r="P212" s="52">
        <f>J212/F212*100</f>
        <v>44.945349535226384</v>
      </c>
    </row>
    <row r="213" spans="2:15" ht="18" customHeight="1">
      <c r="B213" s="256"/>
      <c r="C213" s="291"/>
      <c r="D213" s="256"/>
      <c r="E213" s="67"/>
      <c r="F213" s="67"/>
      <c r="G213" s="253"/>
      <c r="H213" s="256"/>
      <c r="I213" s="256"/>
      <c r="J213" s="67"/>
      <c r="K213" s="47"/>
      <c r="M213" s="48"/>
      <c r="N213" s="52"/>
      <c r="O213" s="47"/>
    </row>
    <row r="214" spans="2:17" s="19" customFormat="1" ht="18" customHeight="1">
      <c r="B214" s="286" t="s">
        <v>92</v>
      </c>
      <c r="C214" s="287" t="s">
        <v>236</v>
      </c>
      <c r="D214" s="246">
        <f>D216+D218</f>
        <v>85000000</v>
      </c>
      <c r="E214" s="95">
        <f>E216+E218</f>
        <v>46000000</v>
      </c>
      <c r="F214" s="95">
        <f>SUM(D214+E214)</f>
        <v>131000000</v>
      </c>
      <c r="G214" s="288"/>
      <c r="H214" s="246">
        <f>H216+H218</f>
        <v>29721674.569999997</v>
      </c>
      <c r="I214" s="246">
        <f>I216+I218</f>
        <v>5768137.16</v>
      </c>
      <c r="J214" s="95">
        <f>H214+I214</f>
        <v>35489811.73</v>
      </c>
      <c r="K214" s="34"/>
      <c r="L214" s="23">
        <f>F214-J214</f>
        <v>95510188.27000001</v>
      </c>
      <c r="M214" s="51"/>
      <c r="N214" s="23">
        <f>H214/F214*100</f>
        <v>22.68830119847328</v>
      </c>
      <c r="O214" s="34"/>
      <c r="P214" s="23">
        <f>J214/F214*100</f>
        <v>27.09145933587786</v>
      </c>
      <c r="Q214" s="8"/>
    </row>
    <row r="215" spans="2:15" ht="18" customHeight="1">
      <c r="B215" s="256"/>
      <c r="C215" s="291"/>
      <c r="D215" s="256"/>
      <c r="E215" s="67" t="s">
        <v>18</v>
      </c>
      <c r="F215" s="67" t="s">
        <v>18</v>
      </c>
      <c r="G215" s="253"/>
      <c r="H215" s="256"/>
      <c r="I215" s="256"/>
      <c r="J215" s="67"/>
      <c r="K215" s="47"/>
      <c r="L215" s="53" t="s">
        <v>18</v>
      </c>
      <c r="M215" s="54"/>
      <c r="N215" s="52"/>
      <c r="O215" s="47"/>
    </row>
    <row r="216" spans="2:16" ht="18" customHeight="1">
      <c r="B216" s="250" t="s">
        <v>237</v>
      </c>
      <c r="C216" s="251" t="s">
        <v>67</v>
      </c>
      <c r="D216" s="252">
        <v>55000000</v>
      </c>
      <c r="E216" s="67">
        <v>0</v>
      </c>
      <c r="F216" s="67">
        <f>SUM(D216+E216)</f>
        <v>55000000</v>
      </c>
      <c r="G216" s="253"/>
      <c r="H216" s="252">
        <v>1079692.24</v>
      </c>
      <c r="I216" s="67">
        <v>0</v>
      </c>
      <c r="J216" s="67">
        <f>H216+I216</f>
        <v>1079692.24</v>
      </c>
      <c r="K216" s="47"/>
      <c r="L216" s="52">
        <f>F216-J216</f>
        <v>53920307.76</v>
      </c>
      <c r="M216" s="55"/>
      <c r="N216" s="52">
        <f>H216/F216*100</f>
        <v>1.9630768</v>
      </c>
      <c r="O216" s="47"/>
      <c r="P216" s="52">
        <f>J216/F216*100</f>
        <v>1.9630768</v>
      </c>
    </row>
    <row r="217" spans="2:16" ht="18" customHeight="1">
      <c r="B217" s="250"/>
      <c r="C217" s="251"/>
      <c r="D217" s="252"/>
      <c r="E217" s="67"/>
      <c r="F217" s="67"/>
      <c r="G217" s="253"/>
      <c r="H217" s="252"/>
      <c r="I217" s="252"/>
      <c r="J217" s="67"/>
      <c r="K217" s="47"/>
      <c r="L217" s="52"/>
      <c r="M217" s="55"/>
      <c r="N217" s="52"/>
      <c r="O217" s="47"/>
      <c r="P217" s="52"/>
    </row>
    <row r="218" spans="2:16" ht="18" customHeight="1">
      <c r="B218" s="250" t="s">
        <v>238</v>
      </c>
      <c r="C218" s="251" t="s">
        <v>239</v>
      </c>
      <c r="D218" s="252">
        <v>30000000</v>
      </c>
      <c r="E218" s="67">
        <v>46000000</v>
      </c>
      <c r="F218" s="67">
        <f>SUM(D218+E218)</f>
        <v>76000000</v>
      </c>
      <c r="G218" s="253"/>
      <c r="H218" s="252">
        <v>28641982.33</v>
      </c>
      <c r="I218" s="67">
        <v>5768137.16</v>
      </c>
      <c r="J218" s="67">
        <f>H218+I218</f>
        <v>34410119.489999995</v>
      </c>
      <c r="K218" s="47"/>
      <c r="L218" s="52">
        <f>F218-J218</f>
        <v>41589880.510000005</v>
      </c>
      <c r="M218" s="55"/>
      <c r="N218" s="52">
        <f>H218/F218*100</f>
        <v>37.686818855263155</v>
      </c>
      <c r="O218" s="47"/>
      <c r="P218" s="52">
        <f>J218/F218*100</f>
        <v>45.27647301315788</v>
      </c>
    </row>
    <row r="219" spans="2:16" ht="18" customHeight="1">
      <c r="B219" s="250"/>
      <c r="C219" s="251"/>
      <c r="D219" s="252"/>
      <c r="E219" s="67"/>
      <c r="F219" s="67"/>
      <c r="G219" s="253"/>
      <c r="H219" s="252"/>
      <c r="I219" s="252"/>
      <c r="J219" s="67"/>
      <c r="K219" s="47"/>
      <c r="L219" s="52"/>
      <c r="M219" s="55"/>
      <c r="N219" s="52"/>
      <c r="O219" s="47"/>
      <c r="P219" s="52"/>
    </row>
    <row r="220" spans="2:17" s="19" customFormat="1" ht="18" customHeight="1">
      <c r="B220" s="247" t="s">
        <v>240</v>
      </c>
      <c r="C220" s="287" t="s">
        <v>241</v>
      </c>
      <c r="D220" s="246">
        <f>D222</f>
        <v>165274254</v>
      </c>
      <c r="E220" s="95">
        <f>E222+E224</f>
        <v>20087.5</v>
      </c>
      <c r="F220" s="95">
        <f>D220+E220</f>
        <v>165294341.5</v>
      </c>
      <c r="G220" s="288"/>
      <c r="H220" s="246">
        <f>H222</f>
        <v>0</v>
      </c>
      <c r="I220" s="246">
        <f>I222</f>
        <v>0</v>
      </c>
      <c r="J220" s="95">
        <f>H220+I220</f>
        <v>0</v>
      </c>
      <c r="K220" s="34"/>
      <c r="L220" s="23">
        <f>F220-J220</f>
        <v>165294341.5</v>
      </c>
      <c r="M220" s="51"/>
      <c r="N220" s="23">
        <f>H220/F220*100</f>
        <v>0</v>
      </c>
      <c r="O220" s="34"/>
      <c r="P220" s="23">
        <f>J220/F220*100</f>
        <v>0</v>
      </c>
      <c r="Q220" s="8"/>
    </row>
    <row r="221" spans="2:15" ht="18" customHeight="1">
      <c r="B221" s="256"/>
      <c r="C221" s="291"/>
      <c r="D221" s="255"/>
      <c r="E221" s="67" t="s">
        <v>18</v>
      </c>
      <c r="F221" s="67" t="s">
        <v>18</v>
      </c>
      <c r="G221" s="253"/>
      <c r="H221" s="255"/>
      <c r="I221" s="255"/>
      <c r="J221" s="67"/>
      <c r="K221" s="47"/>
      <c r="L221" s="53" t="s">
        <v>18</v>
      </c>
      <c r="M221" s="54"/>
      <c r="N221" s="52"/>
      <c r="O221" s="47"/>
    </row>
    <row r="222" spans="2:16" ht="18" customHeight="1">
      <c r="B222" s="250" t="s">
        <v>242</v>
      </c>
      <c r="C222" s="251" t="s">
        <v>78</v>
      </c>
      <c r="D222" s="252">
        <v>165274254</v>
      </c>
      <c r="E222" s="67">
        <v>0</v>
      </c>
      <c r="F222" s="252">
        <f>D222+E222</f>
        <v>165274254</v>
      </c>
      <c r="G222" s="253"/>
      <c r="H222" s="252">
        <v>0</v>
      </c>
      <c r="I222" s="252">
        <v>0</v>
      </c>
      <c r="J222" s="67">
        <f>H222+I222</f>
        <v>0</v>
      </c>
      <c r="K222" s="47"/>
      <c r="L222" s="52">
        <f>F222-J222</f>
        <v>165274254</v>
      </c>
      <c r="M222" s="48"/>
      <c r="N222" s="52">
        <f>H222/F222*100</f>
        <v>0</v>
      </c>
      <c r="O222" s="47"/>
      <c r="P222" s="52">
        <f>J222/F222*100</f>
        <v>0</v>
      </c>
    </row>
    <row r="223" spans="2:16" ht="18" customHeight="1">
      <c r="B223" s="250"/>
      <c r="C223" s="251"/>
      <c r="D223" s="252"/>
      <c r="E223" s="67"/>
      <c r="F223" s="67"/>
      <c r="G223" s="253"/>
      <c r="H223" s="252"/>
      <c r="I223" s="252"/>
      <c r="J223" s="67"/>
      <c r="K223" s="47"/>
      <c r="L223" s="52"/>
      <c r="M223" s="48"/>
      <c r="N223" s="52"/>
      <c r="O223" s="47"/>
      <c r="P223" s="52"/>
    </row>
    <row r="224" spans="2:16" ht="18" customHeight="1">
      <c r="B224" s="250" t="s">
        <v>336</v>
      </c>
      <c r="C224" s="251" t="s">
        <v>337</v>
      </c>
      <c r="D224" s="252">
        <v>0</v>
      </c>
      <c r="E224" s="67">
        <v>20087.5</v>
      </c>
      <c r="F224" s="67">
        <f>D224+E224</f>
        <v>20087.5</v>
      </c>
      <c r="G224" s="253"/>
      <c r="H224" s="252">
        <v>0</v>
      </c>
      <c r="I224" s="252">
        <v>0</v>
      </c>
      <c r="J224" s="67">
        <f>H224+I224</f>
        <v>0</v>
      </c>
      <c r="K224" s="47"/>
      <c r="L224" s="52">
        <f>F224-J224</f>
        <v>20087.5</v>
      </c>
      <c r="M224" s="48"/>
      <c r="N224" s="52">
        <f>H224/F224*100</f>
        <v>0</v>
      </c>
      <c r="O224" s="47"/>
      <c r="P224" s="52">
        <f>J224/F224*100</f>
        <v>0</v>
      </c>
    </row>
    <row r="225" spans="2:15" ht="18" customHeight="1">
      <c r="B225" s="250"/>
      <c r="C225" s="251"/>
      <c r="D225" s="252"/>
      <c r="E225" s="67"/>
      <c r="F225" s="67"/>
      <c r="G225" s="253"/>
      <c r="H225" s="252"/>
      <c r="I225" s="252"/>
      <c r="J225" s="67"/>
      <c r="K225" s="47"/>
      <c r="M225" s="48"/>
      <c r="N225" s="52"/>
      <c r="O225" s="47"/>
    </row>
    <row r="226" spans="2:17" s="19" customFormat="1" ht="18" customHeight="1">
      <c r="B226" s="247" t="s">
        <v>243</v>
      </c>
      <c r="C226" s="287" t="s">
        <v>244</v>
      </c>
      <c r="D226" s="246">
        <f>D230+D228</f>
        <v>19071360</v>
      </c>
      <c r="E226" s="95">
        <f>E228+E230</f>
        <v>0</v>
      </c>
      <c r="F226" s="95">
        <f>SUM(D226:E226)</f>
        <v>19071360</v>
      </c>
      <c r="G226" s="288"/>
      <c r="H226" s="246">
        <f>H230+H228</f>
        <v>5277108</v>
      </c>
      <c r="I226" s="246">
        <f>I228+I230</f>
        <v>159759.6</v>
      </c>
      <c r="J226" s="95">
        <f>H226+I226</f>
        <v>5436867.6</v>
      </c>
      <c r="K226" s="34"/>
      <c r="L226" s="23">
        <f>F226-J226</f>
        <v>13634492.4</v>
      </c>
      <c r="M226" s="51"/>
      <c r="N226" s="23">
        <f>H226/F226*100</f>
        <v>27.670328702305447</v>
      </c>
      <c r="O226" s="34"/>
      <c r="P226" s="23">
        <f>J226/F226*100</f>
        <v>28.50802250075506</v>
      </c>
      <c r="Q226" s="8"/>
    </row>
    <row r="227" spans="2:17" s="19" customFormat="1" ht="18" customHeight="1">
      <c r="B227" s="247"/>
      <c r="C227" s="287"/>
      <c r="D227" s="246"/>
      <c r="E227" s="95"/>
      <c r="F227" s="95"/>
      <c r="G227" s="288"/>
      <c r="H227" s="246"/>
      <c r="I227" s="246"/>
      <c r="J227" s="67"/>
      <c r="K227" s="34"/>
      <c r="L227" s="23"/>
      <c r="M227" s="51"/>
      <c r="N227" s="23"/>
      <c r="O227" s="34"/>
      <c r="P227" s="23"/>
      <c r="Q227" s="8"/>
    </row>
    <row r="228" spans="2:16" ht="18" customHeight="1">
      <c r="B228" s="250" t="s">
        <v>290</v>
      </c>
      <c r="C228" s="251" t="s">
        <v>291</v>
      </c>
      <c r="D228" s="252">
        <v>5280000</v>
      </c>
      <c r="E228" s="67">
        <v>0</v>
      </c>
      <c r="F228" s="67">
        <f>D228+E228</f>
        <v>5280000</v>
      </c>
      <c r="G228" s="253"/>
      <c r="H228" s="252">
        <v>5122905.91</v>
      </c>
      <c r="I228" s="252">
        <v>0</v>
      </c>
      <c r="J228" s="67">
        <f>H228+I228</f>
        <v>5122905.91</v>
      </c>
      <c r="K228" s="47"/>
      <c r="L228" s="52">
        <f>F228-J228</f>
        <v>157094.08999999985</v>
      </c>
      <c r="M228" s="48"/>
      <c r="N228" s="52">
        <f>H228/F228*100</f>
        <v>97.0247331439394</v>
      </c>
      <c r="O228" s="47"/>
      <c r="P228" s="52">
        <f>J228/F228*100</f>
        <v>97.0247331439394</v>
      </c>
    </row>
    <row r="229" spans="2:15" ht="18" customHeight="1">
      <c r="B229" s="256"/>
      <c r="C229" s="291"/>
      <c r="D229" s="256"/>
      <c r="E229" s="67" t="s">
        <v>18</v>
      </c>
      <c r="F229" s="67" t="s">
        <v>18</v>
      </c>
      <c r="G229" s="253"/>
      <c r="H229" s="256"/>
      <c r="I229" s="256"/>
      <c r="J229" s="67"/>
      <c r="K229" s="47"/>
      <c r="M229" s="48"/>
      <c r="N229" s="52"/>
      <c r="O229" s="47"/>
    </row>
    <row r="230" spans="2:16" ht="18" customHeight="1">
      <c r="B230" s="250" t="s">
        <v>245</v>
      </c>
      <c r="C230" s="251" t="s">
        <v>246</v>
      </c>
      <c r="D230" s="252">
        <v>13791360</v>
      </c>
      <c r="E230" s="67">
        <v>0</v>
      </c>
      <c r="F230" s="67">
        <f>D230+E230</f>
        <v>13791360</v>
      </c>
      <c r="G230" s="253"/>
      <c r="H230" s="252">
        <v>154202.09</v>
      </c>
      <c r="I230" s="252">
        <v>159759.6</v>
      </c>
      <c r="J230" s="67">
        <f>H230+I230</f>
        <v>313961.69</v>
      </c>
      <c r="K230" s="47"/>
      <c r="L230" s="52">
        <f>F230-J230</f>
        <v>13477398.31</v>
      </c>
      <c r="M230" s="48"/>
      <c r="N230" s="52">
        <f>H230/F230*100</f>
        <v>1.1181064811592185</v>
      </c>
      <c r="O230" s="47"/>
      <c r="P230" s="52">
        <f>J230/F230*100</f>
        <v>2.276510003364425</v>
      </c>
    </row>
    <row r="231" spans="2:16" ht="18" customHeight="1">
      <c r="B231" s="256"/>
      <c r="C231" s="287"/>
      <c r="D231" s="256"/>
      <c r="E231" s="67"/>
      <c r="F231" s="320"/>
      <c r="G231" s="279"/>
      <c r="H231" s="256"/>
      <c r="I231" s="252"/>
      <c r="J231" s="256"/>
      <c r="K231" s="47"/>
      <c r="L231" s="52"/>
      <c r="M231" s="48"/>
      <c r="N231" s="52"/>
      <c r="O231" s="47"/>
      <c r="P231" s="52"/>
    </row>
    <row r="232" spans="2:17" s="19" customFormat="1" ht="18" customHeight="1">
      <c r="B232" s="247"/>
      <c r="C232" s="336" t="s">
        <v>14</v>
      </c>
      <c r="D232" s="247">
        <f>(D17+D68+D153+D194+D208)</f>
        <v>10432632937.12</v>
      </c>
      <c r="E232" s="247">
        <f>E17+E68+E153+E194+E208</f>
        <v>-0.1599999964237213</v>
      </c>
      <c r="F232" s="293">
        <f>SUM(D232:E232)</f>
        <v>10432632936.960001</v>
      </c>
      <c r="G232" s="95"/>
      <c r="H232" s="247">
        <f>H17+H68+H153+H194+H208+0.01</f>
        <v>4007644739.2</v>
      </c>
      <c r="I232" s="247">
        <f>(I17+I68+I153+I194+I208)</f>
        <v>1780807504.69</v>
      </c>
      <c r="J232" s="337">
        <f>(J17+J68+J153+J194+J208)</f>
        <v>5788452243.88</v>
      </c>
      <c r="K232" s="34"/>
      <c r="L232" s="19">
        <f>(L17+L68+L153+L194+L208)</f>
        <v>4644180693.070001</v>
      </c>
      <c r="M232" s="51"/>
      <c r="N232" s="23">
        <f>H232/F232*100</f>
        <v>38.4145091983635</v>
      </c>
      <c r="O232" s="34"/>
      <c r="P232" s="23">
        <f>J232/F232*100</f>
        <v>55.4840976276763</v>
      </c>
      <c r="Q232" s="8"/>
    </row>
    <row r="233" spans="2:16" ht="18" customHeight="1">
      <c r="B233" s="256"/>
      <c r="C233" s="291"/>
      <c r="D233" s="104" t="s">
        <v>35</v>
      </c>
      <c r="E233" s="104" t="s">
        <v>35</v>
      </c>
      <c r="F233" s="104" t="s">
        <v>37</v>
      </c>
      <c r="G233" s="253"/>
      <c r="H233" s="104" t="s">
        <v>68</v>
      </c>
      <c r="I233" s="104" t="s">
        <v>69</v>
      </c>
      <c r="J233" s="104" t="s">
        <v>68</v>
      </c>
      <c r="K233" s="47"/>
      <c r="L233" s="53" t="s">
        <v>68</v>
      </c>
      <c r="M233" s="54"/>
      <c r="N233" s="53" t="s">
        <v>70</v>
      </c>
      <c r="O233" s="47"/>
      <c r="P233" s="53" t="s">
        <v>70</v>
      </c>
    </row>
    <row r="234" spans="3:16" ht="18" customHeight="1" thickBot="1">
      <c r="C234" s="79"/>
      <c r="E234" s="13"/>
      <c r="G234" s="47"/>
      <c r="K234" s="47"/>
      <c r="M234" s="64"/>
      <c r="N234" s="13"/>
      <c r="O234" s="47"/>
      <c r="P234" s="13"/>
    </row>
    <row r="235" spans="2:16" ht="13.5" customHeight="1">
      <c r="B235" s="65"/>
      <c r="C235" s="100"/>
      <c r="D235" s="65"/>
      <c r="E235" s="52"/>
      <c r="F235" s="66"/>
      <c r="G235" s="66"/>
      <c r="H235" s="66"/>
      <c r="I235" s="66"/>
      <c r="J235" s="66"/>
      <c r="K235" s="66"/>
      <c r="L235" s="66"/>
      <c r="M235" s="66"/>
      <c r="O235" s="66"/>
      <c r="P235" s="66"/>
    </row>
    <row r="236" spans="2:5" ht="12.75">
      <c r="B236" s="6"/>
      <c r="E236" s="52"/>
    </row>
    <row r="237" spans="2:16" ht="12.75" customHeight="1">
      <c r="B237" s="6"/>
      <c r="C237" s="101"/>
      <c r="D237" s="25"/>
      <c r="L237" s="313"/>
      <c r="N237" s="315"/>
      <c r="O237" s="314"/>
      <c r="P237" s="314"/>
    </row>
    <row r="238" spans="2:16" ht="15.75">
      <c r="B238" s="25"/>
      <c r="C238" s="101"/>
      <c r="D238" s="25"/>
      <c r="N238" s="315"/>
      <c r="O238" s="314"/>
      <c r="P238" s="314"/>
    </row>
  </sheetData>
  <sheetProtection/>
  <mergeCells count="9">
    <mergeCell ref="M11:N11"/>
    <mergeCell ref="M12:N12"/>
    <mergeCell ref="M13:N13"/>
    <mergeCell ref="B4:P4"/>
    <mergeCell ref="B5:P5"/>
    <mergeCell ref="B6:P6"/>
    <mergeCell ref="M10:N10"/>
    <mergeCell ref="D9:F9"/>
    <mergeCell ref="G9:J9"/>
  </mergeCells>
  <printOptions horizontalCentered="1"/>
  <pageMargins left="0.2506510416666667" right="0.1968503937007874" top="0.4147135416666667" bottom="0.2552083333333333" header="0.5118110236220472" footer="0.5118110236220472"/>
  <pageSetup fitToHeight="4" horizontalDpi="600" verticalDpi="600" orientation="landscape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1:L46"/>
  <sheetViews>
    <sheetView zoomScale="90" zoomScaleNormal="90" zoomScalePageLayoutView="0" workbookViewId="0" topLeftCell="B1">
      <selection activeCell="G37" sqref="G37"/>
    </sheetView>
  </sheetViews>
  <sheetFormatPr defaultColWidth="10.625" defaultRowHeight="12.75"/>
  <cols>
    <col min="1" max="1" width="2.625" style="12" customWidth="1"/>
    <col min="2" max="2" width="8.625" style="12" customWidth="1"/>
    <col min="3" max="3" width="35.625" style="12" customWidth="1"/>
    <col min="4" max="4" width="22.125" style="12" customWidth="1"/>
    <col min="5" max="5" width="16.25390625" style="12" customWidth="1"/>
    <col min="6" max="7" width="16.00390625" style="12" customWidth="1"/>
    <col min="8" max="8" width="18.125" style="12" customWidth="1"/>
    <col min="9" max="9" width="16.00390625" style="12" customWidth="1"/>
    <col min="10" max="10" width="16.875" style="12" customWidth="1"/>
    <col min="11" max="11" width="14.00390625" style="12" customWidth="1"/>
    <col min="12" max="12" width="20.25390625" style="12" customWidth="1"/>
    <col min="13" max="13" width="13.125" style="12" customWidth="1"/>
    <col min="14" max="250" width="10.625" style="12" customWidth="1"/>
    <col min="251" max="16384" width="10.625" style="12" customWidth="1"/>
  </cols>
  <sheetData>
    <row r="1" spans="2:12" s="10" customFormat="1" ht="14.25">
      <c r="B1" s="7" t="s">
        <v>280</v>
      </c>
      <c r="C1" s="265"/>
      <c r="J1" s="28" t="s">
        <v>95</v>
      </c>
      <c r="K1" s="6"/>
      <c r="L1" s="6"/>
    </row>
    <row r="2" spans="2:10" s="10" customFormat="1" ht="14.25">
      <c r="B2" s="7" t="s">
        <v>19</v>
      </c>
      <c r="C2" s="265"/>
      <c r="J2" s="28" t="s">
        <v>77</v>
      </c>
    </row>
    <row r="3" spans="2:3" s="10" customFormat="1" ht="12.75">
      <c r="B3" s="7"/>
      <c r="C3" s="265"/>
    </row>
    <row r="4" spans="2:3" s="10" customFormat="1" ht="12.75">
      <c r="B4" s="7"/>
      <c r="C4" s="265"/>
    </row>
    <row r="5" spans="2:10" ht="12.75">
      <c r="B5" s="31" t="s">
        <v>20</v>
      </c>
      <c r="C5" s="258"/>
      <c r="D5" s="258"/>
      <c r="E5" s="258"/>
      <c r="F5" s="258"/>
      <c r="G5" s="258"/>
      <c r="H5" s="258"/>
      <c r="I5" s="258"/>
      <c r="J5" s="259"/>
    </row>
    <row r="6" spans="2:10" ht="12.75">
      <c r="B6" s="32" t="s">
        <v>21</v>
      </c>
      <c r="C6" s="258"/>
      <c r="D6" s="258"/>
      <c r="E6" s="258"/>
      <c r="F6" s="258"/>
      <c r="G6" s="258"/>
      <c r="H6" s="258"/>
      <c r="I6" s="258"/>
      <c r="J6" s="259"/>
    </row>
    <row r="7" spans="2:10" ht="12.75">
      <c r="B7" s="344" t="s">
        <v>340</v>
      </c>
      <c r="C7" s="344"/>
      <c r="D7" s="344"/>
      <c r="E7" s="344"/>
      <c r="F7" s="344"/>
      <c r="G7" s="344"/>
      <c r="H7" s="344"/>
      <c r="I7" s="344"/>
      <c r="J7" s="344"/>
    </row>
    <row r="8" spans="2:10" ht="16.5" customHeight="1" thickBot="1">
      <c r="B8" s="29"/>
      <c r="C8" s="30"/>
      <c r="D8" s="30"/>
      <c r="E8" s="30"/>
      <c r="F8" s="30"/>
      <c r="G8" s="30"/>
      <c r="H8" s="30"/>
      <c r="I8" s="30"/>
      <c r="J8" s="30"/>
    </row>
    <row r="9" spans="2:10" ht="13.5" customHeight="1">
      <c r="B9" s="6"/>
      <c r="C9" s="46"/>
      <c r="D9" s="69"/>
      <c r="E9" s="260"/>
      <c r="F9" s="261"/>
      <c r="G9" s="261"/>
      <c r="H9" s="259"/>
      <c r="I9" s="262"/>
      <c r="J9" s="263"/>
    </row>
    <row r="10" spans="3:10" ht="13.5" customHeight="1">
      <c r="C10" s="46"/>
      <c r="D10" s="76"/>
      <c r="E10" s="349" t="s">
        <v>22</v>
      </c>
      <c r="F10" s="350"/>
      <c r="G10" s="350"/>
      <c r="H10" s="350"/>
      <c r="I10" s="351"/>
      <c r="J10" s="47"/>
    </row>
    <row r="11" spans="3:10" ht="13.5" customHeight="1" thickBot="1">
      <c r="C11" s="46"/>
      <c r="E11" s="64"/>
      <c r="F11" s="13"/>
      <c r="G11" s="13"/>
      <c r="H11" s="13"/>
      <c r="I11" s="46"/>
      <c r="J11" s="48"/>
    </row>
    <row r="12" spans="3:10" ht="13.5" customHeight="1">
      <c r="C12" s="46"/>
      <c r="E12" s="81" t="s">
        <v>23</v>
      </c>
      <c r="F12" s="82" t="s">
        <v>24</v>
      </c>
      <c r="G12" s="82" t="s">
        <v>25</v>
      </c>
      <c r="H12" s="278" t="s">
        <v>25</v>
      </c>
      <c r="I12" s="15"/>
      <c r="J12" s="47" t="s">
        <v>0</v>
      </c>
    </row>
    <row r="13" spans="3:10" ht="13.5" customHeight="1">
      <c r="C13" s="46"/>
      <c r="D13" s="83" t="s">
        <v>26</v>
      </c>
      <c r="E13" s="24" t="s">
        <v>27</v>
      </c>
      <c r="F13" s="24" t="s">
        <v>28</v>
      </c>
      <c r="G13" s="24" t="s">
        <v>29</v>
      </c>
      <c r="H13" s="279" t="s">
        <v>30</v>
      </c>
      <c r="I13" s="83" t="s">
        <v>31</v>
      </c>
      <c r="J13" s="47" t="s">
        <v>26</v>
      </c>
    </row>
    <row r="14" spans="2:10" ht="13.5" customHeight="1">
      <c r="B14" s="24" t="s">
        <v>32</v>
      </c>
      <c r="C14" s="50" t="s">
        <v>15</v>
      </c>
      <c r="D14" s="24" t="s">
        <v>33</v>
      </c>
      <c r="E14" s="47" t="s">
        <v>338</v>
      </c>
      <c r="F14" s="24" t="s">
        <v>338</v>
      </c>
      <c r="G14" s="24" t="s">
        <v>338</v>
      </c>
      <c r="H14" s="279" t="s">
        <v>338</v>
      </c>
      <c r="I14" s="83" t="s">
        <v>25</v>
      </c>
      <c r="J14" s="47" t="s">
        <v>34</v>
      </c>
    </row>
    <row r="15" spans="2:10" ht="13.5" customHeight="1" thickBot="1">
      <c r="B15" s="70"/>
      <c r="C15" s="71"/>
      <c r="D15" s="70"/>
      <c r="E15" s="84"/>
      <c r="F15" s="70"/>
      <c r="G15" s="70"/>
      <c r="H15" s="280"/>
      <c r="I15" s="85"/>
      <c r="J15" s="84"/>
    </row>
    <row r="16" spans="3:10" ht="13.5" customHeight="1">
      <c r="C16" s="46"/>
      <c r="E16" s="72"/>
      <c r="H16" s="256"/>
      <c r="I16" s="15"/>
      <c r="J16" s="72"/>
    </row>
    <row r="17" spans="2:10" ht="13.5" customHeight="1">
      <c r="B17" s="14" t="s">
        <v>16</v>
      </c>
      <c r="C17" s="50" t="s">
        <v>16</v>
      </c>
      <c r="E17" s="48"/>
      <c r="H17" s="256"/>
      <c r="I17" s="18"/>
      <c r="J17" s="48"/>
    </row>
    <row r="18" spans="2:10" ht="13.5" customHeight="1">
      <c r="B18" s="103" t="s">
        <v>249</v>
      </c>
      <c r="C18" s="50" t="s">
        <v>97</v>
      </c>
      <c r="D18" s="52">
        <f>'Cuadro 1'!D17</f>
        <v>6346710146.120001</v>
      </c>
      <c r="E18" s="55">
        <v>0</v>
      </c>
      <c r="F18" s="52">
        <v>0</v>
      </c>
      <c r="G18" s="52">
        <v>0</v>
      </c>
      <c r="H18" s="67">
        <f>'Cuadro 1'!E17</f>
        <v>-46000000.16</v>
      </c>
      <c r="I18" s="55">
        <f>SUM(E18:H18)</f>
        <v>-46000000.16</v>
      </c>
      <c r="J18" s="55">
        <f>D18+I18</f>
        <v>6300710145.960001</v>
      </c>
    </row>
    <row r="19" spans="2:10" ht="13.5" customHeight="1">
      <c r="B19" s="102"/>
      <c r="C19" s="46"/>
      <c r="E19" s="48"/>
      <c r="H19" s="67" t="str">
        <f>'Cuadro 1'!E18</f>
        <v> </v>
      </c>
      <c r="I19" s="55"/>
      <c r="J19" s="55" t="s">
        <v>18</v>
      </c>
    </row>
    <row r="20" spans="2:10" ht="13.5" customHeight="1">
      <c r="B20" s="102"/>
      <c r="C20" s="46"/>
      <c r="E20" s="48"/>
      <c r="H20" s="67"/>
      <c r="I20" s="55"/>
      <c r="J20" s="55" t="s">
        <v>18</v>
      </c>
    </row>
    <row r="21" spans="2:10" ht="13.5" customHeight="1">
      <c r="B21" s="103" t="s">
        <v>248</v>
      </c>
      <c r="C21" s="50" t="s">
        <v>136</v>
      </c>
      <c r="D21" s="52">
        <f>'Cuadro 1'!D19</f>
        <v>2979302212</v>
      </c>
      <c r="E21" s="254">
        <v>0</v>
      </c>
      <c r="F21" s="67">
        <v>0</v>
      </c>
      <c r="G21" s="67">
        <v>0</v>
      </c>
      <c r="H21" s="67">
        <f>'Cuadro 1'!E19</f>
        <v>8450000</v>
      </c>
      <c r="I21" s="55">
        <f>H21+F21</f>
        <v>8450000</v>
      </c>
      <c r="J21" s="55">
        <f>D21+I21</f>
        <v>2987752212</v>
      </c>
    </row>
    <row r="22" spans="2:10" ht="13.5" customHeight="1">
      <c r="B22" s="102"/>
      <c r="C22" s="46"/>
      <c r="E22" s="54"/>
      <c r="F22" s="53"/>
      <c r="G22" s="53"/>
      <c r="H22" s="104"/>
      <c r="I22" s="55"/>
      <c r="J22" s="55" t="s">
        <v>18</v>
      </c>
    </row>
    <row r="23" spans="2:10" ht="13.5" customHeight="1">
      <c r="B23" s="102"/>
      <c r="C23" s="46"/>
      <c r="E23" s="48"/>
      <c r="H23" s="256"/>
      <c r="I23" s="55"/>
      <c r="J23" s="55" t="s">
        <v>18</v>
      </c>
    </row>
    <row r="24" spans="2:10" ht="13.5" customHeight="1">
      <c r="B24" s="103" t="s">
        <v>72</v>
      </c>
      <c r="C24" s="50" t="s">
        <v>1</v>
      </c>
      <c r="D24" s="52">
        <f>'Cuadro 1'!D21</f>
        <v>56021125</v>
      </c>
      <c r="E24" s="55">
        <v>0</v>
      </c>
      <c r="F24" s="52">
        <v>0</v>
      </c>
      <c r="G24" s="52">
        <v>0</v>
      </c>
      <c r="H24" s="67">
        <f>'Cuadro 1'!E21</f>
        <v>2130000</v>
      </c>
      <c r="I24" s="55">
        <f>SUM(E24:H24)</f>
        <v>2130000</v>
      </c>
      <c r="J24" s="55">
        <f>D24+I24</f>
        <v>58151125</v>
      </c>
    </row>
    <row r="25" spans="2:10" ht="13.5" customHeight="1">
      <c r="B25" s="102"/>
      <c r="C25" s="46"/>
      <c r="E25" s="48"/>
      <c r="H25" s="67" t="str">
        <f>'Cuadro 1'!E22</f>
        <v> </v>
      </c>
      <c r="I25" s="55"/>
      <c r="J25" s="55" t="s">
        <v>18</v>
      </c>
    </row>
    <row r="26" spans="2:10" ht="13.5" customHeight="1">
      <c r="B26" s="102"/>
      <c r="C26" s="46"/>
      <c r="E26" s="48"/>
      <c r="H26" s="67"/>
      <c r="I26" s="55"/>
      <c r="J26" s="55" t="s">
        <v>18</v>
      </c>
    </row>
    <row r="27" spans="2:10" ht="13.5" customHeight="1">
      <c r="B27" s="103" t="s">
        <v>73</v>
      </c>
      <c r="C27" s="50" t="s">
        <v>247</v>
      </c>
      <c r="D27" s="52">
        <f>'Cuadro 1'!D23</f>
        <v>776856000</v>
      </c>
      <c r="E27" s="55">
        <v>0</v>
      </c>
      <c r="F27" s="52">
        <v>0</v>
      </c>
      <c r="G27" s="52">
        <v>0</v>
      </c>
      <c r="H27" s="67">
        <f>'Cuadro 1'!E23</f>
        <v>-10600087.5</v>
      </c>
      <c r="I27" s="55">
        <f>SUM(E27:H27)</f>
        <v>-10600087.5</v>
      </c>
      <c r="J27" s="55">
        <f>D27+H27+F27</f>
        <v>766255912.5</v>
      </c>
    </row>
    <row r="28" spans="2:10" ht="13.5" customHeight="1">
      <c r="B28" s="102"/>
      <c r="C28" s="46"/>
      <c r="E28" s="48"/>
      <c r="H28" s="320" t="str">
        <f>'Cuadro 1'!E24</f>
        <v> </v>
      </c>
      <c r="I28" s="256"/>
      <c r="J28" s="55" t="s">
        <v>18</v>
      </c>
    </row>
    <row r="29" spans="2:10" ht="13.5" customHeight="1">
      <c r="B29" s="102"/>
      <c r="C29" s="46"/>
      <c r="E29" s="48"/>
      <c r="H29" s="67"/>
      <c r="I29" s="55"/>
      <c r="J29" s="55"/>
    </row>
    <row r="30" spans="2:10" ht="13.5" customHeight="1">
      <c r="B30" s="103" t="s">
        <v>74</v>
      </c>
      <c r="C30" s="50" t="s">
        <v>2</v>
      </c>
      <c r="D30" s="17">
        <f>'Cuadro 1'!D25</f>
        <v>273743454</v>
      </c>
      <c r="E30" s="52">
        <v>0</v>
      </c>
      <c r="F30" s="52">
        <v>0</v>
      </c>
      <c r="G30" s="52">
        <v>0</v>
      </c>
      <c r="H30" s="67">
        <f>'Cuadro 1'!E25</f>
        <v>46020087.5</v>
      </c>
      <c r="I30" s="55">
        <f>SUM(E30:H30)</f>
        <v>46020087.5</v>
      </c>
      <c r="J30" s="55">
        <f>D30+I30</f>
        <v>319763541.5</v>
      </c>
    </row>
    <row r="31" spans="2:10" ht="13.5" customHeight="1">
      <c r="B31" s="103"/>
      <c r="C31" s="50"/>
      <c r="D31" s="17"/>
      <c r="E31" s="52"/>
      <c r="F31" s="52"/>
      <c r="G31" s="52"/>
      <c r="H31" s="67"/>
      <c r="I31" s="55"/>
      <c r="J31" s="55"/>
    </row>
    <row r="32" spans="3:10" ht="13.5" customHeight="1" thickBot="1">
      <c r="C32" s="46"/>
      <c r="E32" s="48"/>
      <c r="H32" s="256"/>
      <c r="I32" s="55"/>
      <c r="J32" s="55"/>
    </row>
    <row r="33" spans="2:10" ht="13.5" customHeight="1">
      <c r="B33" s="49"/>
      <c r="C33" s="86"/>
      <c r="D33" s="49"/>
      <c r="E33" s="72"/>
      <c r="F33" s="49"/>
      <c r="G33" s="49"/>
      <c r="H33" s="49"/>
      <c r="I33" s="87"/>
      <c r="J33" s="87"/>
    </row>
    <row r="34" spans="3:10" ht="13.5" customHeight="1">
      <c r="C34" s="56" t="s">
        <v>14</v>
      </c>
      <c r="D34" s="17">
        <f aca="true" t="shared" si="0" ref="D34:J34">SUM(D18:D31)</f>
        <v>10432632937.12</v>
      </c>
      <c r="E34" s="52">
        <f t="shared" si="0"/>
        <v>0</v>
      </c>
      <c r="F34" s="52">
        <f t="shared" si="0"/>
        <v>0</v>
      </c>
      <c r="G34" s="52">
        <f t="shared" si="0"/>
        <v>0</v>
      </c>
      <c r="H34" s="52">
        <f t="shared" si="0"/>
        <v>-0.1599999964237213</v>
      </c>
      <c r="I34" s="17">
        <f t="shared" si="0"/>
        <v>-0.1599999964237213</v>
      </c>
      <c r="J34" s="52">
        <f t="shared" si="0"/>
        <v>10432632936.960001</v>
      </c>
    </row>
    <row r="35" spans="3:10" ht="13.5" customHeight="1">
      <c r="C35" s="46"/>
      <c r="D35" s="77" t="s">
        <v>35</v>
      </c>
      <c r="E35" s="54" t="s">
        <v>36</v>
      </c>
      <c r="F35" s="53" t="s">
        <v>36</v>
      </c>
      <c r="G35" s="53" t="s">
        <v>36</v>
      </c>
      <c r="H35" s="53" t="s">
        <v>36</v>
      </c>
      <c r="I35" s="54" t="s">
        <v>37</v>
      </c>
      <c r="J35" s="54" t="s">
        <v>37</v>
      </c>
    </row>
    <row r="36" spans="2:10" ht="13.5" customHeight="1" thickBot="1">
      <c r="B36" s="13"/>
      <c r="C36" s="264"/>
      <c r="D36" s="13"/>
      <c r="E36" s="64"/>
      <c r="F36" s="13"/>
      <c r="G36" s="13"/>
      <c r="H36" s="264"/>
      <c r="I36" s="13"/>
      <c r="J36" s="64"/>
    </row>
    <row r="37" spans="2:10" ht="13.5" customHeight="1">
      <c r="B37" s="65"/>
      <c r="C37" s="65"/>
      <c r="D37" s="65"/>
      <c r="E37" s="49"/>
      <c r="F37" s="49"/>
      <c r="G37" s="49"/>
      <c r="H37" s="49"/>
      <c r="I37" s="49"/>
      <c r="J37" s="66"/>
    </row>
    <row r="38" spans="2:12" ht="12.75" customHeight="1">
      <c r="B38" s="6"/>
      <c r="E38" s="6"/>
      <c r="F38" s="6"/>
      <c r="G38" s="6"/>
      <c r="H38" s="10"/>
      <c r="I38" s="352"/>
      <c r="J38" s="352"/>
      <c r="K38" s="314"/>
      <c r="L38" s="314"/>
    </row>
    <row r="39" spans="2:12" ht="15" customHeight="1">
      <c r="B39" s="6"/>
      <c r="C39" s="25"/>
      <c r="D39" s="25"/>
      <c r="H39" s="256"/>
      <c r="I39" s="353"/>
      <c r="J39" s="353"/>
      <c r="K39" s="314"/>
      <c r="L39" s="314"/>
    </row>
    <row r="40" spans="2:10" ht="15">
      <c r="B40" s="25"/>
      <c r="C40" s="25"/>
      <c r="D40" s="25"/>
      <c r="H40" s="256"/>
      <c r="I40" s="256"/>
      <c r="J40" s="256"/>
    </row>
    <row r="41" spans="8:10" ht="12.75">
      <c r="H41" s="256"/>
      <c r="I41" s="256"/>
      <c r="J41" s="256"/>
    </row>
    <row r="42" spans="8:10" ht="12.75">
      <c r="H42" s="256"/>
      <c r="I42" s="256"/>
      <c r="J42" s="256"/>
    </row>
    <row r="43" spans="8:10" ht="12.75">
      <c r="H43" s="256"/>
      <c r="I43" s="256"/>
      <c r="J43" s="256"/>
    </row>
    <row r="44" spans="8:10" ht="12.75">
      <c r="H44" s="256"/>
      <c r="I44" s="256"/>
      <c r="J44" s="256"/>
    </row>
    <row r="45" spans="8:10" ht="12.75">
      <c r="H45" s="256"/>
      <c r="I45" s="256"/>
      <c r="J45" s="256"/>
    </row>
    <row r="46" spans="8:10" ht="12.75">
      <c r="H46" s="256"/>
      <c r="I46" s="256"/>
      <c r="J46" s="256"/>
    </row>
  </sheetData>
  <sheetProtection/>
  <mergeCells count="4">
    <mergeCell ref="E10:I10"/>
    <mergeCell ref="B7:J7"/>
    <mergeCell ref="I38:J38"/>
    <mergeCell ref="I39:J39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26"/>
  <sheetViews>
    <sheetView zoomScale="70" zoomScaleNormal="70" zoomScalePageLayoutView="70" workbookViewId="0" topLeftCell="A1">
      <selection activeCell="F31" sqref="F31:F36"/>
    </sheetView>
  </sheetViews>
  <sheetFormatPr defaultColWidth="10.625" defaultRowHeight="12.75"/>
  <cols>
    <col min="1" max="1" width="21.50390625" style="12" customWidth="1"/>
    <col min="2" max="2" width="33.50390625" style="12" customWidth="1"/>
    <col min="3" max="3" width="22.625" style="12" customWidth="1"/>
    <col min="4" max="4" width="8.875" style="12" customWidth="1"/>
    <col min="5" max="5" width="31.875" style="12" customWidth="1"/>
    <col min="6" max="6" width="24.25390625" style="12" customWidth="1"/>
    <col min="7" max="7" width="11.00390625" style="6" customWidth="1"/>
    <col min="8" max="8" width="14.00390625" style="12" customWidth="1"/>
    <col min="9" max="9" width="12.625" style="12" customWidth="1"/>
    <col min="10" max="245" width="10.625" style="12" customWidth="1"/>
    <col min="246" max="16384" width="10.625" style="12" customWidth="1"/>
  </cols>
  <sheetData>
    <row r="1" spans="1:6" s="10" customFormat="1" ht="14.25">
      <c r="A1" s="26"/>
      <c r="B1" s="27"/>
      <c r="F1" s="28" t="s">
        <v>307</v>
      </c>
    </row>
    <row r="2" spans="1:6" s="10" customFormat="1" ht="14.25">
      <c r="A2" s="26"/>
      <c r="B2" s="27"/>
      <c r="F2" s="28" t="s">
        <v>309</v>
      </c>
    </row>
    <row r="3" spans="1:6" ht="12.75">
      <c r="A3" s="345" t="s">
        <v>13</v>
      </c>
      <c r="B3" s="345"/>
      <c r="C3" s="345"/>
      <c r="D3" s="345"/>
      <c r="E3" s="345"/>
      <c r="F3" s="345"/>
    </row>
    <row r="4" spans="1:6" ht="12.75">
      <c r="A4" s="345" t="s">
        <v>96</v>
      </c>
      <c r="B4" s="345"/>
      <c r="C4" s="345"/>
      <c r="D4" s="345"/>
      <c r="E4" s="345"/>
      <c r="F4" s="345"/>
    </row>
    <row r="5" spans="1:6" ht="12.75">
      <c r="A5" s="345" t="s">
        <v>340</v>
      </c>
      <c r="B5" s="345"/>
      <c r="C5" s="345"/>
      <c r="D5" s="345"/>
      <c r="E5" s="345"/>
      <c r="F5" s="345"/>
    </row>
    <row r="6" spans="1:6" ht="12.75">
      <c r="A6" s="344" t="s">
        <v>79</v>
      </c>
      <c r="B6" s="344"/>
      <c r="C6" s="344"/>
      <c r="D6" s="344"/>
      <c r="E6" s="344"/>
      <c r="F6" s="344"/>
    </row>
    <row r="7" spans="1:6" ht="16.5" customHeight="1" thickBot="1">
      <c r="A7" s="29"/>
      <c r="B7" s="30"/>
      <c r="C7" s="30"/>
      <c r="D7" s="69"/>
      <c r="E7" s="69"/>
      <c r="F7" s="30"/>
    </row>
    <row r="8" spans="1:6" ht="15.75" customHeight="1">
      <c r="A8" s="72"/>
      <c r="B8" s="49"/>
      <c r="C8" s="15"/>
      <c r="D8" s="72"/>
      <c r="E8" s="73"/>
      <c r="F8" s="15"/>
    </row>
    <row r="9" spans="1:6" ht="15.75" customHeight="1">
      <c r="A9" s="74" t="s">
        <v>80</v>
      </c>
      <c r="B9" s="20" t="s">
        <v>81</v>
      </c>
      <c r="C9" s="21"/>
      <c r="D9" s="74" t="s">
        <v>80</v>
      </c>
      <c r="E9" s="20" t="s">
        <v>254</v>
      </c>
      <c r="F9" s="75"/>
    </row>
    <row r="10" spans="1:6" ht="15.75" customHeight="1">
      <c r="A10" s="76"/>
      <c r="B10" s="50"/>
      <c r="C10" s="61"/>
      <c r="D10" s="76"/>
      <c r="E10" s="50"/>
      <c r="F10" s="17"/>
    </row>
    <row r="11" spans="1:6" ht="15.75" customHeight="1">
      <c r="A11" s="81" t="s">
        <v>250</v>
      </c>
      <c r="B11" s="50" t="s">
        <v>12</v>
      </c>
      <c r="C11" s="21">
        <f>+C15</f>
        <v>10432632936.960001</v>
      </c>
      <c r="D11" s="88" t="s">
        <v>249</v>
      </c>
      <c r="E11" s="79" t="s">
        <v>11</v>
      </c>
      <c r="F11" s="105">
        <f>'Cuadro 1'!J17</f>
        <v>2872425045.31</v>
      </c>
    </row>
    <row r="12" spans="1:6" ht="15.75" customHeight="1">
      <c r="A12" s="76"/>
      <c r="B12" s="50"/>
      <c r="C12" s="63"/>
      <c r="D12" s="89" t="s">
        <v>248</v>
      </c>
      <c r="E12" s="80" t="s">
        <v>251</v>
      </c>
      <c r="F12" s="16">
        <f>'Cuadro 1'!J19</f>
        <v>2302768253.86</v>
      </c>
    </row>
    <row r="13" spans="1:6" ht="15.75" customHeight="1">
      <c r="A13" s="76"/>
      <c r="B13" s="80" t="s">
        <v>82</v>
      </c>
      <c r="C13" s="63"/>
      <c r="D13" s="89" t="s">
        <v>72</v>
      </c>
      <c r="E13" s="80" t="s">
        <v>83</v>
      </c>
      <c r="F13" s="16">
        <f>'Cuadro 1'!J21</f>
        <v>38013183.45999999</v>
      </c>
    </row>
    <row r="14" spans="1:6" ht="15.75" customHeight="1">
      <c r="A14" s="76"/>
      <c r="B14" s="80" t="s">
        <v>84</v>
      </c>
      <c r="D14" s="89" t="s">
        <v>74</v>
      </c>
      <c r="E14" s="80" t="s">
        <v>85</v>
      </c>
      <c r="F14" s="16">
        <f>'Cuadro 1'!J25</f>
        <v>42903303.88999999</v>
      </c>
    </row>
    <row r="15" spans="1:6" ht="15.75" customHeight="1">
      <c r="A15" s="48"/>
      <c r="B15" s="79" t="s">
        <v>86</v>
      </c>
      <c r="C15" s="21">
        <f>'Cuadro 2'!F232</f>
        <v>10432632936.960001</v>
      </c>
      <c r="D15" s="48"/>
      <c r="E15" s="50" t="s">
        <v>18</v>
      </c>
      <c r="F15" s="77" t="s">
        <v>18</v>
      </c>
    </row>
    <row r="16" spans="1:6" ht="15.75" customHeight="1">
      <c r="A16" s="76"/>
      <c r="B16" s="79" t="s">
        <v>89</v>
      </c>
      <c r="D16" s="74" t="s">
        <v>87</v>
      </c>
      <c r="E16" s="20" t="s">
        <v>88</v>
      </c>
      <c r="F16" s="75">
        <v>0</v>
      </c>
    </row>
    <row r="17" spans="1:6" ht="15.75" customHeight="1">
      <c r="A17" s="48"/>
      <c r="C17" s="17"/>
      <c r="D17" s="48"/>
      <c r="E17" s="46"/>
      <c r="F17" s="17"/>
    </row>
    <row r="18" spans="1:6" ht="15.75" customHeight="1">
      <c r="A18" s="48"/>
      <c r="C18" s="18"/>
      <c r="D18" s="74" t="s">
        <v>90</v>
      </c>
      <c r="E18" s="20" t="s">
        <v>252</v>
      </c>
      <c r="F18" s="75">
        <f>'Cuadro 1'!J23</f>
        <v>532342457.36</v>
      </c>
    </row>
    <row r="19" spans="1:6" ht="15.75" customHeight="1">
      <c r="A19" s="48"/>
      <c r="C19" s="18"/>
      <c r="D19" s="48"/>
      <c r="E19" s="46"/>
      <c r="F19" s="18"/>
    </row>
    <row r="20" spans="1:6" ht="15.75" customHeight="1">
      <c r="A20" s="48"/>
      <c r="B20" s="41" t="s">
        <v>91</v>
      </c>
      <c r="C20" s="16">
        <f>SUM(C15:C19)</f>
        <v>10432632936.960001</v>
      </c>
      <c r="D20" s="48"/>
      <c r="E20" s="62" t="s">
        <v>91</v>
      </c>
      <c r="F20" s="16">
        <f>SUM(F11:F18)</f>
        <v>5788452243.88</v>
      </c>
    </row>
    <row r="21" spans="1:6" ht="15.75" customHeight="1">
      <c r="A21" s="48"/>
      <c r="C21" s="77" t="s">
        <v>35</v>
      </c>
      <c r="D21" s="54"/>
      <c r="E21" s="56"/>
      <c r="F21" s="77" t="s">
        <v>68</v>
      </c>
    </row>
    <row r="22" spans="1:6" ht="15.75" customHeight="1" thickBot="1">
      <c r="A22" s="64"/>
      <c r="B22" s="13"/>
      <c r="C22" s="68"/>
      <c r="D22" s="64"/>
      <c r="E22" s="71"/>
      <c r="F22" s="68"/>
    </row>
    <row r="23" spans="1:6" ht="15.75" customHeight="1">
      <c r="A23" s="65"/>
      <c r="B23" s="65"/>
      <c r="C23" s="9"/>
      <c r="D23" s="24"/>
      <c r="E23" s="24"/>
      <c r="F23" s="66"/>
    </row>
    <row r="24" spans="1:9" ht="15.75">
      <c r="A24" s="6"/>
      <c r="E24" s="313"/>
      <c r="F24" s="315"/>
      <c r="H24" s="314"/>
      <c r="I24" s="314"/>
    </row>
    <row r="25" spans="1:9" ht="15.75">
      <c r="A25" s="6"/>
      <c r="B25" s="25"/>
      <c r="C25" s="25"/>
      <c r="F25" s="315"/>
      <c r="H25" s="314"/>
      <c r="I25" s="314"/>
    </row>
    <row r="26" spans="1:3" ht="15">
      <c r="A26" s="25"/>
      <c r="B26" s="25"/>
      <c r="C26" s="25"/>
    </row>
  </sheetData>
  <sheetProtection/>
  <mergeCells count="4">
    <mergeCell ref="A3:F3"/>
    <mergeCell ref="A4:F4"/>
    <mergeCell ref="A6:F6"/>
    <mergeCell ref="A5:F5"/>
  </mergeCells>
  <printOptions horizontalCentered="1"/>
  <pageMargins left="0.3" right="0.38" top="0.984251968503937" bottom="0.984251968503937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87" zoomScaleNormal="87" workbookViewId="0" topLeftCell="A1">
      <selection activeCell="J35" sqref="J35"/>
    </sheetView>
  </sheetViews>
  <sheetFormatPr defaultColWidth="9.375" defaultRowHeight="12.75"/>
  <cols>
    <col min="1" max="1" width="2.375" style="114" customWidth="1"/>
    <col min="2" max="2" width="17.125" style="114" customWidth="1"/>
    <col min="3" max="3" width="30.50390625" style="114" customWidth="1"/>
    <col min="4" max="4" width="16.25390625" style="114" customWidth="1"/>
    <col min="5" max="5" width="14.625" style="114" customWidth="1"/>
    <col min="6" max="6" width="17.375" style="114" customWidth="1"/>
    <col min="7" max="7" width="1.4921875" style="114" customWidth="1"/>
    <col min="8" max="8" width="15.50390625" style="114" customWidth="1"/>
    <col min="9" max="9" width="1.4921875" style="114" customWidth="1"/>
    <col min="10" max="10" width="15.375" style="114" customWidth="1"/>
    <col min="11" max="11" width="1.4921875" style="114" customWidth="1"/>
    <col min="12" max="12" width="15.00390625" style="114" customWidth="1"/>
    <col min="13" max="13" width="1.4921875" style="114" customWidth="1"/>
    <col min="14" max="14" width="15.125" style="114" customWidth="1"/>
    <col min="15" max="15" width="1.4921875" style="114" customWidth="1"/>
    <col min="16" max="16" width="10.00390625" style="114" customWidth="1"/>
    <col min="17" max="17" width="1.12109375" style="114" customWidth="1"/>
    <col min="18" max="18" width="10.875" style="114" customWidth="1"/>
    <col min="19" max="19" width="10.00390625" style="111" customWidth="1"/>
    <col min="20" max="20" width="12.25390625" style="114" customWidth="1"/>
    <col min="21" max="21" width="11.125" style="114" customWidth="1"/>
    <col min="22" max="16384" width="9.375" style="114" customWidth="1"/>
  </cols>
  <sheetData>
    <row r="1" spans="2:21" s="106" customFormat="1" ht="15">
      <c r="B1" s="107"/>
      <c r="C1" s="108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  <c r="Q1" s="109"/>
      <c r="R1" s="28" t="s">
        <v>308</v>
      </c>
      <c r="T1" s="111"/>
      <c r="U1" s="111"/>
    </row>
    <row r="2" spans="2:18" s="106" customFormat="1" ht="15">
      <c r="B2" s="107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28" t="s">
        <v>310</v>
      </c>
    </row>
    <row r="3" spans="2:18" s="106" customFormat="1" ht="12.75">
      <c r="B3" s="112"/>
      <c r="C3" s="113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2:18" s="106" customFormat="1" ht="12.75">
      <c r="B4" s="112"/>
      <c r="C4" s="113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2:18" ht="13.5">
      <c r="B5" s="354" t="s">
        <v>292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</row>
    <row r="6" spans="2:18" ht="12.75">
      <c r="B6" s="355" t="s">
        <v>293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</row>
    <row r="7" spans="2:18" ht="13.5">
      <c r="B7" s="356" t="s">
        <v>340</v>
      </c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</row>
    <row r="8" spans="2:18" ht="16.5" customHeight="1" thickBot="1"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  <c r="Q8" s="116"/>
      <c r="R8" s="116"/>
    </row>
    <row r="9" spans="1:18" ht="11.25" customHeight="1">
      <c r="A9" s="118"/>
      <c r="B9" s="357" t="s">
        <v>260</v>
      </c>
      <c r="C9" s="357" t="s">
        <v>259</v>
      </c>
      <c r="D9" s="360" t="s">
        <v>26</v>
      </c>
      <c r="E9" s="361"/>
      <c r="F9" s="362"/>
      <c r="G9" s="119"/>
      <c r="H9" s="366" t="s">
        <v>322</v>
      </c>
      <c r="I9" s="119"/>
      <c r="J9" s="366" t="s">
        <v>323</v>
      </c>
      <c r="K9" s="120"/>
      <c r="L9" s="366" t="s">
        <v>324</v>
      </c>
      <c r="M9" s="120"/>
      <c r="N9" s="366" t="s">
        <v>294</v>
      </c>
      <c r="O9" s="121"/>
      <c r="P9" s="369" t="s">
        <v>295</v>
      </c>
      <c r="Q9" s="120"/>
      <c r="R9" s="369" t="s">
        <v>296</v>
      </c>
    </row>
    <row r="10" spans="1:18" ht="11.25" customHeight="1" thickBot="1">
      <c r="A10" s="118"/>
      <c r="B10" s="358"/>
      <c r="C10" s="358"/>
      <c r="D10" s="363"/>
      <c r="E10" s="364"/>
      <c r="F10" s="365"/>
      <c r="G10" s="122"/>
      <c r="H10" s="367"/>
      <c r="I10" s="122"/>
      <c r="J10" s="367"/>
      <c r="K10" s="123"/>
      <c r="L10" s="367"/>
      <c r="M10" s="123"/>
      <c r="N10" s="367"/>
      <c r="O10" s="124"/>
      <c r="P10" s="370"/>
      <c r="Q10" s="123"/>
      <c r="R10" s="370"/>
    </row>
    <row r="11" spans="1:18" ht="12" customHeight="1">
      <c r="A11" s="118"/>
      <c r="B11" s="358"/>
      <c r="C11" s="358"/>
      <c r="D11" s="357" t="s">
        <v>33</v>
      </c>
      <c r="E11" s="366" t="s">
        <v>297</v>
      </c>
      <c r="F11" s="366" t="s">
        <v>298</v>
      </c>
      <c r="G11" s="122"/>
      <c r="H11" s="367"/>
      <c r="I11" s="122"/>
      <c r="J11" s="367"/>
      <c r="K11" s="123"/>
      <c r="L11" s="367"/>
      <c r="M11" s="123"/>
      <c r="N11" s="367"/>
      <c r="O11" s="124"/>
      <c r="P11" s="370"/>
      <c r="Q11" s="123"/>
      <c r="R11" s="370"/>
    </row>
    <row r="12" spans="1:18" ht="11.25" customHeight="1">
      <c r="A12" s="118"/>
      <c r="B12" s="358"/>
      <c r="C12" s="358"/>
      <c r="D12" s="358"/>
      <c r="E12" s="367"/>
      <c r="F12" s="358"/>
      <c r="G12" s="122"/>
      <c r="H12" s="367"/>
      <c r="I12" s="122"/>
      <c r="J12" s="367"/>
      <c r="K12" s="123"/>
      <c r="L12" s="367"/>
      <c r="M12" s="123"/>
      <c r="N12" s="367"/>
      <c r="O12" s="122"/>
      <c r="P12" s="370"/>
      <c r="Q12" s="123"/>
      <c r="R12" s="370"/>
    </row>
    <row r="13" spans="1:18" ht="10.5" customHeight="1">
      <c r="A13" s="118"/>
      <c r="B13" s="358"/>
      <c r="C13" s="358"/>
      <c r="D13" s="358"/>
      <c r="E13" s="367"/>
      <c r="F13" s="358"/>
      <c r="G13" s="122"/>
      <c r="H13" s="367"/>
      <c r="I13" s="122"/>
      <c r="J13" s="367"/>
      <c r="K13" s="123"/>
      <c r="L13" s="367"/>
      <c r="M13" s="123"/>
      <c r="N13" s="367"/>
      <c r="O13" s="122"/>
      <c r="P13" s="370"/>
      <c r="Q13" s="123"/>
      <c r="R13" s="370"/>
    </row>
    <row r="14" spans="1:18" ht="10.5" customHeight="1">
      <c r="A14" s="118"/>
      <c r="B14" s="358"/>
      <c r="C14" s="358"/>
      <c r="D14" s="358"/>
      <c r="E14" s="367"/>
      <c r="F14" s="358"/>
      <c r="G14" s="122"/>
      <c r="H14" s="367"/>
      <c r="I14" s="122"/>
      <c r="J14" s="367"/>
      <c r="K14" s="123"/>
      <c r="L14" s="367"/>
      <c r="M14" s="123"/>
      <c r="N14" s="367"/>
      <c r="O14" s="122"/>
      <c r="P14" s="370"/>
      <c r="Q14" s="123"/>
      <c r="R14" s="370"/>
    </row>
    <row r="15" spans="1:18" ht="11.25" customHeight="1" thickBot="1">
      <c r="A15" s="118"/>
      <c r="B15" s="359"/>
      <c r="C15" s="359"/>
      <c r="D15" s="359"/>
      <c r="E15" s="368"/>
      <c r="F15" s="359"/>
      <c r="G15" s="125"/>
      <c r="H15" s="368"/>
      <c r="I15" s="125"/>
      <c r="J15" s="368"/>
      <c r="K15" s="126"/>
      <c r="L15" s="368"/>
      <c r="M15" s="126"/>
      <c r="N15" s="368"/>
      <c r="O15" s="125"/>
      <c r="P15" s="371"/>
      <c r="Q15" s="126"/>
      <c r="R15" s="371"/>
    </row>
    <row r="16" spans="2:18" ht="12.75">
      <c r="B16" s="127" t="s">
        <v>16</v>
      </c>
      <c r="C16" s="127" t="s">
        <v>16</v>
      </c>
      <c r="D16" s="128"/>
      <c r="F16" s="128"/>
      <c r="G16" s="129"/>
      <c r="H16" s="128"/>
      <c r="I16" s="129"/>
      <c r="J16" s="129"/>
      <c r="K16" s="129"/>
      <c r="L16" s="129"/>
      <c r="M16" s="129"/>
      <c r="N16" s="128"/>
      <c r="O16" s="130"/>
      <c r="P16" s="128"/>
      <c r="Q16" s="129"/>
      <c r="R16" s="128"/>
    </row>
    <row r="17" spans="2:18" ht="12.75">
      <c r="B17" s="131" t="s">
        <v>299</v>
      </c>
      <c r="C17" s="132" t="s">
        <v>300</v>
      </c>
      <c r="D17" s="133"/>
      <c r="E17" s="134"/>
      <c r="F17" s="133"/>
      <c r="G17" s="135"/>
      <c r="H17" s="133"/>
      <c r="I17" s="135"/>
      <c r="J17" s="136"/>
      <c r="K17" s="135"/>
      <c r="L17" s="136"/>
      <c r="M17" s="135"/>
      <c r="N17" s="133"/>
      <c r="O17" s="137"/>
      <c r="P17" s="138"/>
      <c r="Q17" s="135"/>
      <c r="R17" s="139"/>
    </row>
    <row r="18" spans="2:18" ht="12.75">
      <c r="B18" s="131"/>
      <c r="C18" s="132"/>
      <c r="D18" s="140"/>
      <c r="E18" s="134" t="s">
        <v>18</v>
      </c>
      <c r="F18" s="133" t="s">
        <v>18</v>
      </c>
      <c r="G18" s="135"/>
      <c r="H18" s="141" t="s">
        <v>18</v>
      </c>
      <c r="I18" s="135"/>
      <c r="J18" s="135"/>
      <c r="K18" s="135"/>
      <c r="L18" s="135"/>
      <c r="M18" s="135"/>
      <c r="N18" s="141" t="s">
        <v>18</v>
      </c>
      <c r="O18" s="142"/>
      <c r="P18" s="133"/>
      <c r="Q18" s="135"/>
      <c r="R18" s="143" t="s">
        <v>18</v>
      </c>
    </row>
    <row r="19" spans="2:18" ht="12.75">
      <c r="B19" s="131" t="s">
        <v>250</v>
      </c>
      <c r="C19" s="132" t="s">
        <v>301</v>
      </c>
      <c r="D19" s="140"/>
      <c r="E19" s="134" t="s">
        <v>18</v>
      </c>
      <c r="F19" s="133" t="s">
        <v>18</v>
      </c>
      <c r="G19" s="135"/>
      <c r="H19" s="140"/>
      <c r="I19" s="135"/>
      <c r="J19" s="135"/>
      <c r="K19" s="135"/>
      <c r="L19" s="135"/>
      <c r="M19" s="135"/>
      <c r="N19" s="140"/>
      <c r="O19" s="144"/>
      <c r="P19" s="133"/>
      <c r="Q19" s="135"/>
      <c r="R19" s="145"/>
    </row>
    <row r="20" spans="2:18" ht="12.75">
      <c r="B20" s="131"/>
      <c r="C20" s="132"/>
      <c r="D20" s="140"/>
      <c r="E20" s="134"/>
      <c r="F20" s="133"/>
      <c r="G20" s="135"/>
      <c r="H20" s="140"/>
      <c r="I20" s="135"/>
      <c r="J20" s="135"/>
      <c r="K20" s="135"/>
      <c r="L20" s="135"/>
      <c r="M20" s="135"/>
      <c r="N20" s="140"/>
      <c r="O20" s="144"/>
      <c r="P20" s="133"/>
      <c r="Q20" s="135"/>
      <c r="R20" s="145"/>
    </row>
    <row r="21" spans="2:18" ht="12.75">
      <c r="B21" s="131" t="s">
        <v>302</v>
      </c>
      <c r="C21" s="132" t="s">
        <v>303</v>
      </c>
      <c r="D21" s="133"/>
      <c r="E21" s="134"/>
      <c r="F21" s="133"/>
      <c r="G21" s="135"/>
      <c r="H21" s="133"/>
      <c r="I21" s="135"/>
      <c r="J21" s="135"/>
      <c r="K21" s="135"/>
      <c r="L21" s="135"/>
      <c r="M21" s="135"/>
      <c r="N21" s="133"/>
      <c r="O21" s="137"/>
      <c r="P21" s="133"/>
      <c r="Q21" s="135"/>
      <c r="R21" s="146"/>
    </row>
    <row r="22" spans="2:18" ht="12.75">
      <c r="B22" s="131"/>
      <c r="C22" s="132"/>
      <c r="D22" s="140"/>
      <c r="E22" s="134" t="s">
        <v>18</v>
      </c>
      <c r="F22" s="133" t="s">
        <v>18</v>
      </c>
      <c r="G22" s="135"/>
      <c r="H22" s="141" t="s">
        <v>18</v>
      </c>
      <c r="I22" s="135"/>
      <c r="J22" s="135"/>
      <c r="K22" s="135"/>
      <c r="L22" s="135"/>
      <c r="M22" s="135"/>
      <c r="N22" s="141" t="s">
        <v>18</v>
      </c>
      <c r="O22" s="142"/>
      <c r="P22" s="133"/>
      <c r="Q22" s="135"/>
      <c r="R22" s="145"/>
    </row>
    <row r="23" spans="2:18" ht="51">
      <c r="B23" s="131" t="s">
        <v>304</v>
      </c>
      <c r="C23" s="132" t="s">
        <v>305</v>
      </c>
      <c r="D23" s="133">
        <f>'Cuadro 2'!D232</f>
        <v>10432632937.12</v>
      </c>
      <c r="E23" s="133">
        <f>'Cuadro 2'!E232</f>
        <v>-0.1599999964237213</v>
      </c>
      <c r="F23" s="133">
        <f>'Cuadro 2'!F232</f>
        <v>10432632936.960001</v>
      </c>
      <c r="G23" s="133">
        <f>'Cuadro 2'!G232</f>
        <v>0</v>
      </c>
      <c r="H23" s="133">
        <f>'Cuadro 2'!H232</f>
        <v>4007644739.2</v>
      </c>
      <c r="I23" s="133">
        <f>'Cuadro 2'!I232</f>
        <v>1780807504.69</v>
      </c>
      <c r="J23" s="133">
        <f>'Cuadro 2'!I232</f>
        <v>1780807504.69</v>
      </c>
      <c r="K23" s="133">
        <f>'Cuadro 2'!K232</f>
        <v>0</v>
      </c>
      <c r="L23" s="133">
        <f>'Cuadro 2'!J232</f>
        <v>5788452243.88</v>
      </c>
      <c r="M23" s="133">
        <f>'Cuadro 2'!M232</f>
        <v>0</v>
      </c>
      <c r="N23" s="133">
        <f>'Cuadro 2'!L232</f>
        <v>4644180693.070001</v>
      </c>
      <c r="O23" s="133">
        <f>'Cuadro 2'!O232</f>
        <v>0</v>
      </c>
      <c r="P23" s="138">
        <f>+H23/F23</f>
        <v>0.384145091983635</v>
      </c>
      <c r="Q23" s="133">
        <f>'Cuadro 2'!Q232</f>
        <v>0</v>
      </c>
      <c r="R23" s="139">
        <f>+L23/F23</f>
        <v>0.554840976276763</v>
      </c>
    </row>
    <row r="24" spans="2:18" ht="12.75">
      <c r="B24" s="127"/>
      <c r="C24" s="127"/>
      <c r="D24" s="147"/>
      <c r="E24" s="148" t="s">
        <v>18</v>
      </c>
      <c r="F24" s="149" t="s">
        <v>18</v>
      </c>
      <c r="G24" s="129"/>
      <c r="H24" s="150" t="s">
        <v>18</v>
      </c>
      <c r="I24" s="129"/>
      <c r="J24" s="129"/>
      <c r="K24" s="129"/>
      <c r="L24" s="129"/>
      <c r="M24" s="129"/>
      <c r="N24" s="150" t="s">
        <v>18</v>
      </c>
      <c r="O24" s="151"/>
      <c r="P24" s="149"/>
      <c r="Q24" s="129"/>
      <c r="R24" s="307"/>
    </row>
    <row r="25" spans="2:18" ht="15" customHeight="1" thickBot="1">
      <c r="B25" s="152"/>
      <c r="C25" s="153" t="s">
        <v>306</v>
      </c>
      <c r="D25" s="154">
        <f>SUM(D17:D24)</f>
        <v>10432632937.12</v>
      </c>
      <c r="E25" s="155">
        <f>SUM(E17:E24)</f>
        <v>-0.1599999964237213</v>
      </c>
      <c r="F25" s="154">
        <f>SUM(F17:F24)</f>
        <v>10432632936.960001</v>
      </c>
      <c r="G25" s="148"/>
      <c r="H25" s="154">
        <f>SUM(H17:H24)</f>
        <v>4007644739.2</v>
      </c>
      <c r="I25" s="129"/>
      <c r="J25" s="154">
        <f>SUM(J17:J24)</f>
        <v>1780807504.69</v>
      </c>
      <c r="K25" s="129"/>
      <c r="L25" s="154">
        <f>SUM(L17:L24)</f>
        <v>5788452243.88</v>
      </c>
      <c r="M25" s="129"/>
      <c r="N25" s="154">
        <f>SUM(N17:N24)</f>
        <v>4644180693.070001</v>
      </c>
      <c r="O25" s="156"/>
      <c r="P25" s="157">
        <f>+H25/F25</f>
        <v>0.384145091983635</v>
      </c>
      <c r="Q25" s="129"/>
      <c r="R25" s="308">
        <f>+L25/F25</f>
        <v>0.554840976276763</v>
      </c>
    </row>
    <row r="26" spans="2:18" ht="15" customHeight="1" thickBot="1" thickTop="1">
      <c r="B26" s="158"/>
      <c r="C26" s="159"/>
      <c r="D26" s="159"/>
      <c r="E26" s="160"/>
      <c r="F26" s="159"/>
      <c r="G26" s="161"/>
      <c r="H26" s="159"/>
      <c r="I26" s="161"/>
      <c r="J26" s="161"/>
      <c r="K26" s="161"/>
      <c r="L26" s="161"/>
      <c r="M26" s="161"/>
      <c r="N26" s="159"/>
      <c r="O26" s="162"/>
      <c r="P26" s="159"/>
      <c r="Q26" s="161"/>
      <c r="R26" s="158"/>
    </row>
    <row r="28" spans="12:16" ht="15.75">
      <c r="L28" s="313"/>
      <c r="M28" s="12"/>
      <c r="N28" s="315"/>
      <c r="O28" s="314"/>
      <c r="P28" s="314"/>
    </row>
    <row r="29" spans="4:16" ht="15.75">
      <c r="D29" s="163"/>
      <c r="F29" s="163"/>
      <c r="L29" s="12"/>
      <c r="M29" s="12"/>
      <c r="N29" s="315"/>
      <c r="O29" s="314"/>
      <c r="P29" s="314"/>
    </row>
  </sheetData>
  <sheetProtection/>
  <mergeCells count="15">
    <mergeCell ref="P9:P15"/>
    <mergeCell ref="R9:R15"/>
    <mergeCell ref="D11:D15"/>
    <mergeCell ref="E11:E15"/>
    <mergeCell ref="F11:F15"/>
    <mergeCell ref="B5:R5"/>
    <mergeCell ref="B6:R6"/>
    <mergeCell ref="B7:R7"/>
    <mergeCell ref="B9:B15"/>
    <mergeCell ref="C9:C15"/>
    <mergeCell ref="D9:F10"/>
    <mergeCell ref="H9:H15"/>
    <mergeCell ref="J9:J15"/>
    <mergeCell ref="L9:L15"/>
    <mergeCell ref="N9:N15"/>
  </mergeCells>
  <printOptions/>
  <pageMargins left="0.75" right="0.75" top="1" bottom="1" header="0" footer="0"/>
  <pageSetup fitToHeight="1" fitToWidth="1"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48"/>
  <sheetViews>
    <sheetView zoomScalePageLayoutView="110" workbookViewId="0" topLeftCell="A75">
      <selection activeCell="J83" sqref="J83"/>
    </sheetView>
  </sheetViews>
  <sheetFormatPr defaultColWidth="10.625" defaultRowHeight="12.75"/>
  <cols>
    <col min="1" max="1" width="2.625" style="169" customWidth="1"/>
    <col min="2" max="2" width="5.50390625" style="230" bestFit="1" customWidth="1"/>
    <col min="3" max="3" width="21.25390625" style="197" customWidth="1"/>
    <col min="4" max="4" width="12.125" style="197" bestFit="1" customWidth="1"/>
    <col min="5" max="5" width="11.625" style="231" customWidth="1"/>
    <col min="6" max="6" width="11.875" style="231" customWidth="1"/>
    <col min="7" max="7" width="11.625" style="231" customWidth="1"/>
    <col min="8" max="8" width="10.25390625" style="245" customWidth="1"/>
    <col min="9" max="9" width="16.375" style="169" customWidth="1"/>
    <col min="10" max="10" width="12.625" style="169" customWidth="1"/>
    <col min="11" max="246" width="10.625" style="169" customWidth="1"/>
    <col min="247" max="16384" width="10.625" style="169" customWidth="1"/>
  </cols>
  <sheetData>
    <row r="1" spans="2:10" ht="16.5" customHeight="1" thickBot="1">
      <c r="B1" s="164"/>
      <c r="C1" s="165"/>
      <c r="D1" s="165"/>
      <c r="E1" s="166"/>
      <c r="F1" s="166"/>
      <c r="G1" s="166"/>
      <c r="H1" s="167"/>
      <c r="I1" s="168"/>
      <c r="J1" s="168"/>
    </row>
    <row r="2" spans="2:10" s="171" customFormat="1" ht="27.75" customHeight="1">
      <c r="B2" s="375" t="s">
        <v>260</v>
      </c>
      <c r="C2" s="377" t="s">
        <v>259</v>
      </c>
      <c r="D2" s="379" t="s">
        <v>26</v>
      </c>
      <c r="E2" s="381" t="s">
        <v>277</v>
      </c>
      <c r="F2" s="383" t="s">
        <v>46</v>
      </c>
      <c r="G2" s="383" t="s">
        <v>278</v>
      </c>
      <c r="H2" s="373" t="s">
        <v>279</v>
      </c>
      <c r="I2" s="170"/>
      <c r="J2" s="170"/>
    </row>
    <row r="3" spans="2:10" s="171" customFormat="1" ht="31.5" customHeight="1" thickBot="1">
      <c r="B3" s="376"/>
      <c r="C3" s="378"/>
      <c r="D3" s="380"/>
      <c r="E3" s="382"/>
      <c r="F3" s="384"/>
      <c r="G3" s="384"/>
      <c r="H3" s="374"/>
      <c r="I3" s="170"/>
      <c r="J3" s="170"/>
    </row>
    <row r="4" spans="2:10" s="178" customFormat="1" ht="23.25" customHeight="1">
      <c r="B4" s="172">
        <v>0</v>
      </c>
      <c r="C4" s="173" t="s">
        <v>97</v>
      </c>
      <c r="D4" s="174">
        <f>D5+D16</f>
        <v>6300710145.950001</v>
      </c>
      <c r="E4" s="174">
        <f>E5+E16</f>
        <v>2869616254.81</v>
      </c>
      <c r="F4" s="174">
        <f>F5+F16</f>
        <v>2808790.5</v>
      </c>
      <c r="G4" s="174">
        <f>G5+G16</f>
        <v>2872425045.31</v>
      </c>
      <c r="H4" s="175">
        <f aca="true" t="shared" si="0" ref="H4:H14">G4/D4</f>
        <v>0.4558890948437535</v>
      </c>
      <c r="I4" s="176"/>
      <c r="J4" s="177"/>
    </row>
    <row r="5" spans="2:11" s="184" customFormat="1" ht="11.25">
      <c r="B5" s="179"/>
      <c r="C5" s="180" t="s">
        <v>261</v>
      </c>
      <c r="D5" s="181">
        <f>SUM(D6:D14)-0.01</f>
        <v>6257153145.950001</v>
      </c>
      <c r="E5" s="181">
        <f>SUM(E6:E14)</f>
        <v>2848093081.66</v>
      </c>
      <c r="F5" s="181">
        <f>SUM(F6:F14)</f>
        <v>0</v>
      </c>
      <c r="G5" s="181">
        <f>SUM(G6:G14)</f>
        <v>2848093081.66</v>
      </c>
      <c r="H5" s="182">
        <f t="shared" si="0"/>
        <v>0.4551739449598503</v>
      </c>
      <c r="I5" s="168"/>
      <c r="J5" s="168"/>
      <c r="K5" s="183"/>
    </row>
    <row r="6" spans="2:10" ht="19.5" customHeight="1">
      <c r="B6" s="185" t="s">
        <v>99</v>
      </c>
      <c r="C6" s="186" t="s">
        <v>100</v>
      </c>
      <c r="D6" s="187">
        <f>'Cuadro 2'!F21</f>
        <v>2884123702.59</v>
      </c>
      <c r="E6" s="187">
        <f>'Cuadro 2'!H21</f>
        <v>1320581755.75</v>
      </c>
      <c r="F6" s="187">
        <f>'Cuadro 2'!I21</f>
        <v>0</v>
      </c>
      <c r="G6" s="187">
        <f aca="true" t="shared" si="1" ref="G6:G14">E6+F6</f>
        <v>1320581755.75</v>
      </c>
      <c r="H6" s="188">
        <f t="shared" si="0"/>
        <v>0.45787972081921846</v>
      </c>
      <c r="I6" s="168"/>
      <c r="J6" s="168"/>
    </row>
    <row r="7" spans="2:10" ht="19.5" customHeight="1">
      <c r="B7" s="185" t="s">
        <v>107</v>
      </c>
      <c r="C7" s="186" t="s">
        <v>262</v>
      </c>
      <c r="D7" s="187">
        <f>'Cuadro 2'!F31</f>
        <v>1156416400.64</v>
      </c>
      <c r="E7" s="187">
        <f>'Cuadro 2'!H31</f>
        <v>527395603.5</v>
      </c>
      <c r="F7" s="187">
        <f>'Cuadro 2'!I31</f>
        <v>0</v>
      </c>
      <c r="G7" s="187">
        <f t="shared" si="1"/>
        <v>527395603.5</v>
      </c>
      <c r="H7" s="188">
        <f t="shared" si="0"/>
        <v>0.4560602938596524</v>
      </c>
      <c r="I7" s="168"/>
      <c r="J7" s="168"/>
    </row>
    <row r="8" spans="2:10" ht="22.5">
      <c r="B8" s="185" t="s">
        <v>109</v>
      </c>
      <c r="C8" s="186" t="s">
        <v>263</v>
      </c>
      <c r="D8" s="187">
        <f>'Cuadro 2'!F33</f>
        <v>48035545.2</v>
      </c>
      <c r="E8" s="187">
        <f>'Cuadro 2'!H33</f>
        <v>23896754</v>
      </c>
      <c r="F8" s="187">
        <f>'Cuadro 2'!I33</f>
        <v>0</v>
      </c>
      <c r="G8" s="187">
        <f t="shared" si="1"/>
        <v>23896754</v>
      </c>
      <c r="H8" s="188">
        <f t="shared" si="0"/>
        <v>0.4974806448121671</v>
      </c>
      <c r="I8" s="168"/>
      <c r="J8" s="168"/>
    </row>
    <row r="9" spans="2:10" ht="19.5" customHeight="1">
      <c r="B9" s="185" t="s">
        <v>111</v>
      </c>
      <c r="C9" s="186" t="s">
        <v>112</v>
      </c>
      <c r="D9" s="187">
        <f>'Cuadro 2'!F35</f>
        <v>375219007.89</v>
      </c>
      <c r="E9" s="187">
        <f>'Cuadro 2'!H35</f>
        <v>172001034.92</v>
      </c>
      <c r="F9" s="187">
        <f>'Cuadro 2'!I35</f>
        <v>0</v>
      </c>
      <c r="G9" s="187">
        <f t="shared" si="1"/>
        <v>172001034.92</v>
      </c>
      <c r="H9" s="188">
        <f t="shared" si="0"/>
        <v>0.4584017102097988</v>
      </c>
      <c r="I9" s="168"/>
      <c r="J9" s="168"/>
    </row>
    <row r="10" spans="2:10" ht="19.5" customHeight="1">
      <c r="B10" s="185" t="s">
        <v>113</v>
      </c>
      <c r="C10" s="186" t="s">
        <v>17</v>
      </c>
      <c r="D10" s="187">
        <f>'Cuadro 2'!F37</f>
        <v>193066910.29</v>
      </c>
      <c r="E10" s="187">
        <f>'Cuadro 2'!H37</f>
        <v>86843825.45</v>
      </c>
      <c r="F10" s="187">
        <f>'Cuadro 2'!I37</f>
        <v>0</v>
      </c>
      <c r="G10" s="187">
        <f t="shared" si="1"/>
        <v>86843825.45</v>
      </c>
      <c r="H10" s="188">
        <f t="shared" si="0"/>
        <v>0.44981206421936576</v>
      </c>
      <c r="I10" s="168"/>
      <c r="J10" s="168"/>
    </row>
    <row r="11" spans="2:10" ht="19.5" customHeight="1">
      <c r="B11" s="185" t="s">
        <v>114</v>
      </c>
      <c r="C11" s="186" t="s">
        <v>115</v>
      </c>
      <c r="D11" s="187">
        <f>'Cuadro 2'!F39</f>
        <v>177430346.6</v>
      </c>
      <c r="E11" s="187">
        <f>'Cuadro 2'!H39</f>
        <v>75891603.3</v>
      </c>
      <c r="F11" s="187">
        <f>'Cuadro 2'!I39</f>
        <v>0</v>
      </c>
      <c r="G11" s="187">
        <f t="shared" si="1"/>
        <v>75891603.3</v>
      </c>
      <c r="H11" s="188">
        <f t="shared" si="0"/>
        <v>0.42772617398471563</v>
      </c>
      <c r="I11" s="168"/>
      <c r="J11" s="168"/>
    </row>
    <row r="12" spans="2:10" ht="22.5">
      <c r="B12" s="185" t="s">
        <v>264</v>
      </c>
      <c r="C12" s="186" t="s">
        <v>116</v>
      </c>
      <c r="D12" s="187">
        <f>'Cuadro 2'!F41</f>
        <v>754190508.81</v>
      </c>
      <c r="E12" s="187">
        <f>'Cuadro 2'!H41</f>
        <v>344401616.85</v>
      </c>
      <c r="F12" s="187">
        <f>'Cuadro 2'!I41</f>
        <v>0</v>
      </c>
      <c r="G12" s="187">
        <f t="shared" si="1"/>
        <v>344401616.85</v>
      </c>
      <c r="H12" s="188">
        <f t="shared" si="0"/>
        <v>0.4566506908094274</v>
      </c>
      <c r="I12" s="168"/>
      <c r="J12" s="168"/>
    </row>
    <row r="13" spans="2:10" ht="22.5">
      <c r="B13" s="185" t="s">
        <v>265</v>
      </c>
      <c r="C13" s="186" t="s">
        <v>266</v>
      </c>
      <c r="D13" s="187">
        <f>'Cuadro 2'!F53</f>
        <v>664137909.94</v>
      </c>
      <c r="E13" s="187">
        <f>'Cuadro 2'!H53</f>
        <v>297080887.89</v>
      </c>
      <c r="F13" s="187">
        <f>'Cuadro 2'!I53</f>
        <v>0</v>
      </c>
      <c r="G13" s="187">
        <f t="shared" si="1"/>
        <v>297080887.89</v>
      </c>
      <c r="H13" s="188">
        <f t="shared" si="0"/>
        <v>0.44731806970157606</v>
      </c>
      <c r="I13" s="168"/>
      <c r="J13" s="168"/>
    </row>
    <row r="14" spans="2:10" ht="22.5" customHeight="1">
      <c r="B14" s="185" t="s">
        <v>317</v>
      </c>
      <c r="C14" s="186" t="s">
        <v>312</v>
      </c>
      <c r="D14" s="187">
        <f>'Cuadro 2'!F63</f>
        <v>4532814</v>
      </c>
      <c r="E14" s="187">
        <f>'Cuadro 2'!H63</f>
        <v>0</v>
      </c>
      <c r="F14" s="187">
        <f>'Cuadro 2'!I63</f>
        <v>0</v>
      </c>
      <c r="G14" s="187">
        <f t="shared" si="1"/>
        <v>0</v>
      </c>
      <c r="H14" s="188">
        <f t="shared" si="0"/>
        <v>0</v>
      </c>
      <c r="I14" s="168"/>
      <c r="J14" s="168"/>
    </row>
    <row r="15" spans="2:10" ht="11.25">
      <c r="B15" s="185"/>
      <c r="C15" s="186"/>
      <c r="D15" s="187"/>
      <c r="E15" s="187"/>
      <c r="F15" s="187"/>
      <c r="G15" s="187"/>
      <c r="H15" s="187"/>
      <c r="I15" s="168"/>
      <c r="J15" s="168"/>
    </row>
    <row r="16" spans="2:10" ht="11.25">
      <c r="B16" s="189"/>
      <c r="C16" s="190" t="s">
        <v>258</v>
      </c>
      <c r="D16" s="191">
        <f>SUM(D17:D18)</f>
        <v>43557000</v>
      </c>
      <c r="E16" s="191">
        <f>SUM(E17:E18)</f>
        <v>21523173.15</v>
      </c>
      <c r="F16" s="191">
        <f>SUM(F17:F18)</f>
        <v>2808790.5</v>
      </c>
      <c r="G16" s="191">
        <f>SUM(G17:G18)</f>
        <v>24331963.65</v>
      </c>
      <c r="H16" s="192">
        <f>G16/D16</f>
        <v>0.5586234967973001</v>
      </c>
      <c r="I16" s="168"/>
      <c r="J16" s="168"/>
    </row>
    <row r="17" spans="2:10" ht="19.5" customHeight="1">
      <c r="B17" s="185" t="s">
        <v>102</v>
      </c>
      <c r="C17" s="186" t="s">
        <v>267</v>
      </c>
      <c r="D17" s="187">
        <f>'Cuadro 2'!F25</f>
        <v>9504000</v>
      </c>
      <c r="E17" s="187">
        <f>'Cuadro 2'!H25</f>
        <v>2272622.2</v>
      </c>
      <c r="F17" s="187">
        <f>'Cuadro 2'!I25</f>
        <v>454508.6</v>
      </c>
      <c r="G17" s="187">
        <f>E17+F17</f>
        <v>2727130.8000000003</v>
      </c>
      <c r="H17" s="188">
        <f>G17/D17</f>
        <v>0.28694558080808086</v>
      </c>
      <c r="I17" s="168"/>
      <c r="J17" s="168"/>
    </row>
    <row r="18" spans="2:10" ht="19.5" customHeight="1" thickBot="1">
      <c r="B18" s="193" t="s">
        <v>103</v>
      </c>
      <c r="C18" s="193" t="s">
        <v>268</v>
      </c>
      <c r="D18" s="194">
        <f>'Cuadro 2'!F27</f>
        <v>34053000</v>
      </c>
      <c r="E18" s="194">
        <f>'Cuadro 2'!H27</f>
        <v>19250550.95</v>
      </c>
      <c r="F18" s="194">
        <f>'Cuadro 2'!I27</f>
        <v>2354281.9</v>
      </c>
      <c r="G18" s="194">
        <f>E18+F18</f>
        <v>21604832.849999998</v>
      </c>
      <c r="H18" s="195">
        <f>G18/D18</f>
        <v>0.6344472689630869</v>
      </c>
      <c r="I18" s="168"/>
      <c r="J18" s="168"/>
    </row>
    <row r="19" spans="2:10" ht="11.25" customHeight="1">
      <c r="B19" s="186"/>
      <c r="C19" s="186"/>
      <c r="D19" s="297"/>
      <c r="E19" s="297"/>
      <c r="F19" s="297"/>
      <c r="G19" s="297"/>
      <c r="H19" s="298"/>
      <c r="I19" s="168"/>
      <c r="J19" s="168"/>
    </row>
    <row r="20" spans="2:10" ht="12" thickBot="1">
      <c r="B20" s="196"/>
      <c r="C20" s="196"/>
      <c r="E20" s="198"/>
      <c r="F20" s="198"/>
      <c r="G20" s="198"/>
      <c r="H20" s="199"/>
      <c r="I20" s="168"/>
      <c r="J20" s="168"/>
    </row>
    <row r="21" spans="1:10" s="171" customFormat="1" ht="28.5" customHeight="1">
      <c r="A21" s="170"/>
      <c r="B21" s="375" t="s">
        <v>260</v>
      </c>
      <c r="C21" s="377" t="s">
        <v>259</v>
      </c>
      <c r="D21" s="379" t="s">
        <v>26</v>
      </c>
      <c r="E21" s="381" t="s">
        <v>277</v>
      </c>
      <c r="F21" s="383" t="s">
        <v>46</v>
      </c>
      <c r="G21" s="383" t="s">
        <v>278</v>
      </c>
      <c r="H21" s="373" t="s">
        <v>279</v>
      </c>
      <c r="I21" s="170"/>
      <c r="J21" s="170"/>
    </row>
    <row r="22" spans="2:10" s="171" customFormat="1" ht="32.25" customHeight="1" thickBot="1">
      <c r="B22" s="376"/>
      <c r="C22" s="378"/>
      <c r="D22" s="380"/>
      <c r="E22" s="382"/>
      <c r="F22" s="384"/>
      <c r="G22" s="384"/>
      <c r="H22" s="374"/>
      <c r="I22" s="170"/>
      <c r="J22" s="170"/>
    </row>
    <row r="23" spans="2:10" s="171" customFormat="1" ht="16.5" customHeight="1">
      <c r="B23" s="200">
        <v>1</v>
      </c>
      <c r="C23" s="190" t="s">
        <v>136</v>
      </c>
      <c r="D23" s="191">
        <f>SUM(D24:D54)</f>
        <v>2987752212</v>
      </c>
      <c r="E23" s="191">
        <f>SUM(E24:E54)</f>
        <v>1043350410.4199998</v>
      </c>
      <c r="F23" s="191">
        <f>SUM(F24:F54)</f>
        <v>1259417843.4500003</v>
      </c>
      <c r="G23" s="191">
        <f>SUM(G24:G54)</f>
        <v>2302768253.8700004</v>
      </c>
      <c r="H23" s="192">
        <f aca="true" t="shared" si="2" ref="H23:H54">G23/D23</f>
        <v>0.7707360217561443</v>
      </c>
      <c r="I23" s="170"/>
      <c r="J23" s="170"/>
    </row>
    <row r="24" spans="2:10" ht="23.25" customHeight="1">
      <c r="B24" s="185" t="s">
        <v>269</v>
      </c>
      <c r="C24" s="201" t="s">
        <v>270</v>
      </c>
      <c r="D24" s="202">
        <f>'Cuadro 2'!F72</f>
        <v>873526579</v>
      </c>
      <c r="E24" s="202">
        <f>'Cuadro 2'!H72</f>
        <v>417384390.75</v>
      </c>
      <c r="F24" s="202">
        <f>'Cuadro 2'!I72</f>
        <v>451012905.27</v>
      </c>
      <c r="G24" s="202">
        <f>'Cuadro 2'!J72</f>
        <v>868397296.02</v>
      </c>
      <c r="H24" s="188">
        <f t="shared" si="2"/>
        <v>0.9941280745162077</v>
      </c>
      <c r="I24" s="168"/>
      <c r="J24" s="168"/>
    </row>
    <row r="25" spans="2:10" ht="19.5" customHeight="1">
      <c r="B25" s="185" t="s">
        <v>141</v>
      </c>
      <c r="C25" s="201" t="s">
        <v>62</v>
      </c>
      <c r="D25" s="202">
        <f>'Cuadro 2'!F76</f>
        <v>420000</v>
      </c>
      <c r="E25" s="202">
        <f>'Cuadro 2'!H76</f>
        <v>186204</v>
      </c>
      <c r="F25" s="202">
        <f>'Cuadro 2'!I76</f>
        <v>233796</v>
      </c>
      <c r="G25" s="202">
        <f>'Cuadro 2'!J76</f>
        <v>420000</v>
      </c>
      <c r="H25" s="188">
        <f t="shared" si="2"/>
        <v>1</v>
      </c>
      <c r="I25" s="168"/>
      <c r="J25" s="168"/>
    </row>
    <row r="26" spans="2:10" ht="19.5" customHeight="1">
      <c r="B26" s="185" t="s">
        <v>142</v>
      </c>
      <c r="C26" s="201" t="s">
        <v>143</v>
      </c>
      <c r="D26" s="202">
        <f>'Cuadro 2'!F78</f>
        <v>112200000</v>
      </c>
      <c r="E26" s="202">
        <f>'Cuadro 2'!H78</f>
        <v>43932520</v>
      </c>
      <c r="F26" s="202">
        <f>'Cuadro 2'!I78</f>
        <v>52067480</v>
      </c>
      <c r="G26" s="202">
        <f>'Cuadro 2'!J78</f>
        <v>96000000</v>
      </c>
      <c r="H26" s="188">
        <f t="shared" si="2"/>
        <v>0.8556149732620321</v>
      </c>
      <c r="I26" s="168"/>
      <c r="J26" s="168"/>
    </row>
    <row r="27" spans="2:10" s="204" customFormat="1" ht="19.5" customHeight="1">
      <c r="B27" s="185" t="s">
        <v>144</v>
      </c>
      <c r="C27" s="201" t="s">
        <v>145</v>
      </c>
      <c r="D27" s="202">
        <f>'Cuadro 2'!F80</f>
        <v>450000</v>
      </c>
      <c r="E27" s="202">
        <f>'Cuadro 2'!H80</f>
        <v>74845</v>
      </c>
      <c r="F27" s="202">
        <f>'Cuadro 2'!I80</f>
        <v>0</v>
      </c>
      <c r="G27" s="202">
        <f>'Cuadro 2'!J80</f>
        <v>74845</v>
      </c>
      <c r="H27" s="188">
        <f t="shared" si="2"/>
        <v>0.16632222222222223</v>
      </c>
      <c r="I27" s="203"/>
      <c r="J27" s="203"/>
    </row>
    <row r="28" spans="2:10" ht="19.5" customHeight="1">
      <c r="B28" s="185" t="s">
        <v>146</v>
      </c>
      <c r="C28" s="201" t="s">
        <v>147</v>
      </c>
      <c r="D28" s="202">
        <f>'Cuadro 2'!F82</f>
        <v>73368000</v>
      </c>
      <c r="E28" s="202">
        <f>'Cuadro 2'!H82</f>
        <v>15378534.88</v>
      </c>
      <c r="F28" s="202">
        <f>'Cuadro 2'!I82</f>
        <v>37018328</v>
      </c>
      <c r="G28" s="202">
        <f>'Cuadro 2'!J82</f>
        <v>52396862.88</v>
      </c>
      <c r="H28" s="188">
        <f t="shared" si="2"/>
        <v>0.7141650703303893</v>
      </c>
      <c r="I28" s="168"/>
      <c r="J28" s="168"/>
    </row>
    <row r="29" spans="2:10" ht="19.5" customHeight="1">
      <c r="B29" s="185" t="s">
        <v>150</v>
      </c>
      <c r="C29" s="201" t="s">
        <v>151</v>
      </c>
      <c r="D29" s="202">
        <f>'Cuadro 2'!F86</f>
        <v>30730252</v>
      </c>
      <c r="E29" s="202">
        <f>'Cuadro 2'!H86</f>
        <v>2858067</v>
      </c>
      <c r="F29" s="202">
        <f>'Cuadro 2'!I86</f>
        <v>4474000</v>
      </c>
      <c r="G29" s="202">
        <f>'Cuadro 2'!J86</f>
        <v>7332067</v>
      </c>
      <c r="H29" s="188">
        <f t="shared" si="2"/>
        <v>0.23859443131152977</v>
      </c>
      <c r="I29" s="168"/>
      <c r="J29" s="168"/>
    </row>
    <row r="30" spans="2:10" ht="19.5" customHeight="1">
      <c r="B30" s="185" t="s">
        <v>152</v>
      </c>
      <c r="C30" s="201" t="s">
        <v>61</v>
      </c>
      <c r="D30" s="202">
        <f>'Cuadro 2'!F88</f>
        <v>300000</v>
      </c>
      <c r="E30" s="202">
        <f>'Cuadro 2'!H88</f>
        <v>12170</v>
      </c>
      <c r="F30" s="202">
        <f>'Cuadro 2'!I88</f>
        <v>0</v>
      </c>
      <c r="G30" s="202">
        <f>'Cuadro 2'!J88</f>
        <v>12170</v>
      </c>
      <c r="H30" s="188">
        <f t="shared" si="2"/>
        <v>0.04056666666666667</v>
      </c>
      <c r="I30" s="168"/>
      <c r="J30" s="168"/>
    </row>
    <row r="31" spans="2:10" ht="19.5" customHeight="1">
      <c r="B31" s="185" t="s">
        <v>281</v>
      </c>
      <c r="C31" s="201" t="s">
        <v>282</v>
      </c>
      <c r="D31" s="202">
        <f>'Cuadro 2'!F90</f>
        <v>200000</v>
      </c>
      <c r="E31" s="202">
        <f>'Cuadro 2'!H90</f>
        <v>0</v>
      </c>
      <c r="F31" s="202">
        <f>'Cuadro 2'!I90</f>
        <v>0</v>
      </c>
      <c r="G31" s="202">
        <f>'Cuadro 2'!J90</f>
        <v>0</v>
      </c>
      <c r="H31" s="188">
        <f t="shared" si="2"/>
        <v>0</v>
      </c>
      <c r="I31" s="168"/>
      <c r="J31" s="168"/>
    </row>
    <row r="32" spans="2:10" ht="25.5" customHeight="1">
      <c r="B32" s="185" t="s">
        <v>283</v>
      </c>
      <c r="C32" s="201" t="s">
        <v>284</v>
      </c>
      <c r="D32" s="202">
        <f>'Cuadro 2'!F92</f>
        <v>17896000</v>
      </c>
      <c r="E32" s="202">
        <f>'Cuadro 2'!H92</f>
        <v>7645609.4</v>
      </c>
      <c r="F32" s="202">
        <f>'Cuadro 2'!I92</f>
        <v>10248310.6</v>
      </c>
      <c r="G32" s="202">
        <f>'Cuadro 2'!J92</f>
        <v>17893920</v>
      </c>
      <c r="H32" s="188">
        <f t="shared" si="2"/>
        <v>0.9998837729101475</v>
      </c>
      <c r="I32" s="168"/>
      <c r="J32" s="168"/>
    </row>
    <row r="33" spans="2:10" ht="25.5" customHeight="1">
      <c r="B33" s="185" t="s">
        <v>319</v>
      </c>
      <c r="C33" s="201" t="s">
        <v>321</v>
      </c>
      <c r="D33" s="202">
        <f>'Cuadro 2'!F96</f>
        <v>12400800</v>
      </c>
      <c r="E33" s="202">
        <f>'Cuadro 2'!H96</f>
        <v>1870811.89</v>
      </c>
      <c r="F33" s="202">
        <f>'Cuadro 2'!I96</f>
        <v>10529508.11</v>
      </c>
      <c r="G33" s="202">
        <f>'Cuadro 2'!J96</f>
        <v>12400320</v>
      </c>
      <c r="H33" s="188">
        <f t="shared" si="2"/>
        <v>0.999961292819818</v>
      </c>
      <c r="I33" s="168"/>
      <c r="J33" s="168"/>
    </row>
    <row r="34" spans="2:10" ht="19.5" customHeight="1">
      <c r="B34" s="185" t="s">
        <v>286</v>
      </c>
      <c r="C34" s="201" t="s">
        <v>287</v>
      </c>
      <c r="D34" s="202">
        <f>'Cuadro 2'!F98</f>
        <v>30000000</v>
      </c>
      <c r="E34" s="202">
        <f>'Cuadro 2'!H98</f>
        <v>0</v>
      </c>
      <c r="F34" s="202">
        <f>'Cuadro 2'!I98</f>
        <v>30000</v>
      </c>
      <c r="G34" s="202">
        <f>'Cuadro 2'!J98</f>
        <v>30000</v>
      </c>
      <c r="H34" s="188">
        <f t="shared" si="2"/>
        <v>0.001</v>
      </c>
      <c r="I34" s="168"/>
      <c r="J34" s="168"/>
    </row>
    <row r="35" spans="2:10" ht="24" customHeight="1">
      <c r="B35" s="185" t="s">
        <v>155</v>
      </c>
      <c r="C35" s="201" t="s">
        <v>271</v>
      </c>
      <c r="D35" s="202">
        <f>'Cuadro 2'!F100</f>
        <v>988559991</v>
      </c>
      <c r="E35" s="202">
        <f>'Cuadro 2'!H100</f>
        <v>402545598</v>
      </c>
      <c r="F35" s="202">
        <f>'Cuadro 2'!I100</f>
        <v>503634393.75</v>
      </c>
      <c r="G35" s="202">
        <f>'Cuadro 2'!J100</f>
        <v>906179991.75</v>
      </c>
      <c r="H35" s="188">
        <f t="shared" si="2"/>
        <v>0.9166666666666666</v>
      </c>
      <c r="I35" s="168"/>
      <c r="J35" s="168"/>
    </row>
    <row r="36" spans="2:10" ht="23.25" customHeight="1">
      <c r="B36" s="185" t="s">
        <v>315</v>
      </c>
      <c r="C36" s="201" t="s">
        <v>318</v>
      </c>
      <c r="D36" s="202">
        <f>'Cuadro 2'!F102</f>
        <v>265744000</v>
      </c>
      <c r="E36" s="202">
        <f>'Cuadro 2'!H102</f>
        <v>21315000</v>
      </c>
      <c r="F36" s="202">
        <f>'Cuadro 2'!I102</f>
        <v>58208320</v>
      </c>
      <c r="G36" s="202">
        <f>'Cuadro 2'!J102</f>
        <v>79523320</v>
      </c>
      <c r="H36" s="188">
        <f t="shared" si="2"/>
        <v>0.29924784755253175</v>
      </c>
      <c r="I36" s="168"/>
      <c r="J36" s="168"/>
    </row>
    <row r="37" spans="2:10" ht="19.5" customHeight="1">
      <c r="B37" s="185" t="s">
        <v>157</v>
      </c>
      <c r="C37" s="201" t="s">
        <v>158</v>
      </c>
      <c r="D37" s="202">
        <f>'Cuadro 2'!F104</f>
        <v>31700000</v>
      </c>
      <c r="E37" s="202">
        <f>'Cuadro 2'!H104</f>
        <v>12683042.3</v>
      </c>
      <c r="F37" s="202">
        <f>'Cuadro 2'!I104</f>
        <v>17700913.97</v>
      </c>
      <c r="G37" s="202">
        <f>'Cuadro 2'!J104</f>
        <v>30383956.27</v>
      </c>
      <c r="H37" s="188">
        <f t="shared" si="2"/>
        <v>0.9584844249211356</v>
      </c>
      <c r="I37" s="168"/>
      <c r="J37" s="168"/>
    </row>
    <row r="38" spans="2:10" ht="19.5" customHeight="1">
      <c r="B38" s="185" t="s">
        <v>159</v>
      </c>
      <c r="C38" s="201" t="s">
        <v>160</v>
      </c>
      <c r="D38" s="202">
        <f>'Cuadro 2'!F106</f>
        <v>39072000</v>
      </c>
      <c r="E38" s="202">
        <f>'Cuadro 2'!H106</f>
        <v>4402173.05</v>
      </c>
      <c r="F38" s="202">
        <f>'Cuadro 2'!I106</f>
        <v>14635070</v>
      </c>
      <c r="G38" s="202">
        <f>'Cuadro 2'!J106</f>
        <v>19037243.05</v>
      </c>
      <c r="H38" s="188">
        <f t="shared" si="2"/>
        <v>0.4872349265458641</v>
      </c>
      <c r="I38" s="168"/>
      <c r="J38" s="168"/>
    </row>
    <row r="39" spans="2:10" ht="19.5" customHeight="1">
      <c r="B39" s="185" t="s">
        <v>163</v>
      </c>
      <c r="C39" s="201" t="s">
        <v>164</v>
      </c>
      <c r="D39" s="202">
        <f>'Cuadro 2'!F110</f>
        <v>45700000</v>
      </c>
      <c r="E39" s="202">
        <f>'Cuadro 2'!H110</f>
        <v>18436735</v>
      </c>
      <c r="F39" s="202">
        <f>'Cuadro 2'!I110</f>
        <v>22140000</v>
      </c>
      <c r="G39" s="202">
        <f>'Cuadro 2'!J110</f>
        <v>40576735</v>
      </c>
      <c r="H39" s="188">
        <f t="shared" si="2"/>
        <v>0.8878935448577681</v>
      </c>
      <c r="I39" s="168"/>
      <c r="J39" s="168"/>
    </row>
    <row r="40" spans="2:10" ht="19.5" customHeight="1">
      <c r="B40" s="185" t="s">
        <v>165</v>
      </c>
      <c r="C40" s="201" t="s">
        <v>166</v>
      </c>
      <c r="D40" s="202">
        <f>'Cuadro 2'!F112</f>
        <v>31500000</v>
      </c>
      <c r="E40" s="202">
        <f>'Cuadro 2'!H112</f>
        <v>8507292</v>
      </c>
      <c r="F40" s="202">
        <f>'Cuadro 2'!I112</f>
        <v>20600</v>
      </c>
      <c r="G40" s="202">
        <f>'Cuadro 2'!J112</f>
        <v>8527892</v>
      </c>
      <c r="H40" s="188">
        <f t="shared" si="2"/>
        <v>0.27072673015873017</v>
      </c>
      <c r="I40" s="168"/>
      <c r="J40" s="168"/>
    </row>
    <row r="41" spans="2:10" ht="19.5" customHeight="1">
      <c r="B41" s="185" t="s">
        <v>167</v>
      </c>
      <c r="C41" s="201" t="s">
        <v>168</v>
      </c>
      <c r="D41" s="202">
        <f>'Cuadro 2'!F114</f>
        <v>42208320</v>
      </c>
      <c r="E41" s="202">
        <f>'Cuadro 2'!H114</f>
        <v>16850626.43</v>
      </c>
      <c r="F41" s="202">
        <f>'Cuadro 2'!I114</f>
        <v>1017153.96</v>
      </c>
      <c r="G41" s="202">
        <f>'Cuadro 2'!J114</f>
        <v>17867780.39</v>
      </c>
      <c r="H41" s="188">
        <f t="shared" si="2"/>
        <v>0.42332365727894405</v>
      </c>
      <c r="I41" s="168"/>
      <c r="J41" s="168"/>
    </row>
    <row r="42" spans="2:10" ht="19.5" customHeight="1">
      <c r="B42" s="185" t="s">
        <v>169</v>
      </c>
      <c r="C42" s="201" t="s">
        <v>170</v>
      </c>
      <c r="D42" s="202">
        <f>'Cuadro 2'!F116</f>
        <v>65734944</v>
      </c>
      <c r="E42" s="202">
        <f>'Cuadro 2'!H116</f>
        <v>19097622.64</v>
      </c>
      <c r="F42" s="202">
        <f>'Cuadro 2'!I116</f>
        <v>1637096.66</v>
      </c>
      <c r="G42" s="202">
        <f>'Cuadro 2'!J116</f>
        <v>20734719.3</v>
      </c>
      <c r="H42" s="188">
        <f t="shared" si="2"/>
        <v>0.3154291772120472</v>
      </c>
      <c r="I42" s="168"/>
      <c r="J42" s="168"/>
    </row>
    <row r="43" spans="2:10" s="204" customFormat="1" ht="19.5" customHeight="1">
      <c r="B43" s="185" t="s">
        <v>172</v>
      </c>
      <c r="C43" s="201" t="s">
        <v>173</v>
      </c>
      <c r="D43" s="202">
        <f>'Cuadro 2'!F120</f>
        <v>41330000</v>
      </c>
      <c r="E43" s="202">
        <f>'Cuadro 2'!H120</f>
        <v>28021031.89</v>
      </c>
      <c r="F43" s="202">
        <f>'Cuadro 2'!I120</f>
        <v>60024.38</v>
      </c>
      <c r="G43" s="202">
        <f>'Cuadro 2'!J120</f>
        <v>28081056.27</v>
      </c>
      <c r="H43" s="188">
        <f t="shared" si="2"/>
        <v>0.6794351867892572</v>
      </c>
      <c r="I43" s="203"/>
      <c r="J43" s="203"/>
    </row>
    <row r="44" spans="2:10" ht="19.5" customHeight="1">
      <c r="B44" s="205" t="s">
        <v>176</v>
      </c>
      <c r="C44" s="201" t="s">
        <v>177</v>
      </c>
      <c r="D44" s="202">
        <f>'Cuadro 2'!F124</f>
        <v>90734927</v>
      </c>
      <c r="E44" s="202">
        <f>'Cuadro 2'!H124</f>
        <v>5171758.1</v>
      </c>
      <c r="F44" s="202">
        <f>'Cuadro 2'!I124</f>
        <v>1247532</v>
      </c>
      <c r="G44" s="202">
        <f>'Cuadro 2'!J124</f>
        <v>6419290.1</v>
      </c>
      <c r="H44" s="188">
        <f t="shared" si="2"/>
        <v>0.07074772981301897</v>
      </c>
      <c r="I44" s="168"/>
      <c r="J44" s="168"/>
    </row>
    <row r="45" spans="2:10" ht="30.75" customHeight="1">
      <c r="B45" s="205" t="s">
        <v>178</v>
      </c>
      <c r="C45" s="201" t="s">
        <v>179</v>
      </c>
      <c r="D45" s="202">
        <f>'Cuadro 2'!F126</f>
        <v>22853330</v>
      </c>
      <c r="E45" s="202">
        <f>'Cuadro 2'!H126</f>
        <v>1025059.56</v>
      </c>
      <c r="F45" s="202">
        <f>'Cuadro 2'!I126</f>
        <v>8350440.64</v>
      </c>
      <c r="G45" s="202">
        <f>'Cuadro 2'!J126</f>
        <v>9375500.2</v>
      </c>
      <c r="H45" s="188">
        <f t="shared" si="2"/>
        <v>0.4102465680056254</v>
      </c>
      <c r="I45" s="168"/>
      <c r="J45" s="168"/>
    </row>
    <row r="46" spans="2:10" ht="27" customHeight="1">
      <c r="B46" s="205" t="s">
        <v>288</v>
      </c>
      <c r="C46" s="201" t="s">
        <v>289</v>
      </c>
      <c r="D46" s="202">
        <f>'Cuadro 2'!F128</f>
        <v>1400000</v>
      </c>
      <c r="E46" s="202">
        <f>'Cuadro 2'!H128</f>
        <v>0</v>
      </c>
      <c r="F46" s="202">
        <f>'Cuadro 2'!I128</f>
        <v>0</v>
      </c>
      <c r="G46" s="202">
        <f>'Cuadro 2'!J128</f>
        <v>0</v>
      </c>
      <c r="H46" s="188">
        <f t="shared" si="2"/>
        <v>0</v>
      </c>
      <c r="I46" s="168"/>
      <c r="J46" s="168"/>
    </row>
    <row r="47" spans="2:10" ht="22.5" customHeight="1">
      <c r="B47" s="185" t="s">
        <v>182</v>
      </c>
      <c r="C47" s="201" t="s">
        <v>272</v>
      </c>
      <c r="D47" s="202">
        <f>'Cuadro 2'!F132</f>
        <v>33481069</v>
      </c>
      <c r="E47" s="202">
        <f>'Cuadro 2'!H132</f>
        <v>4553429.85</v>
      </c>
      <c r="F47" s="202">
        <f>'Cuadro 2'!I132</f>
        <v>9849119.05</v>
      </c>
      <c r="G47" s="202">
        <f>'Cuadro 2'!J132</f>
        <v>14402548.9</v>
      </c>
      <c r="H47" s="188">
        <f t="shared" si="2"/>
        <v>0.4301699237858863</v>
      </c>
      <c r="I47" s="168"/>
      <c r="J47" s="168"/>
    </row>
    <row r="48" spans="2:10" ht="25.5" customHeight="1">
      <c r="B48" s="185" t="s">
        <v>184</v>
      </c>
      <c r="C48" s="201" t="s">
        <v>185</v>
      </c>
      <c r="D48" s="202">
        <f>'Cuadro 2'!F134</f>
        <v>24000000</v>
      </c>
      <c r="E48" s="202">
        <f>'Cuadro 2'!H134</f>
        <v>1675968.48</v>
      </c>
      <c r="F48" s="202">
        <f>'Cuadro 2'!I134</f>
        <v>5634018.94</v>
      </c>
      <c r="G48" s="202">
        <f>'Cuadro 2'!J134</f>
        <v>7309987.42</v>
      </c>
      <c r="H48" s="188">
        <f t="shared" si="2"/>
        <v>0.3045828091666667</v>
      </c>
      <c r="I48" s="168"/>
      <c r="J48" s="168"/>
    </row>
    <row r="49" spans="2:10" ht="25.5" customHeight="1">
      <c r="B49" s="185" t="s">
        <v>186</v>
      </c>
      <c r="C49" s="201" t="s">
        <v>187</v>
      </c>
      <c r="D49" s="202">
        <f>'Cuadro 2'!F136</f>
        <v>4000000</v>
      </c>
      <c r="E49" s="202">
        <f>'Cuadro 2'!H136</f>
        <v>0</v>
      </c>
      <c r="F49" s="202">
        <f>'Cuadro 2'!I136</f>
        <v>0</v>
      </c>
      <c r="G49" s="202">
        <f>'Cuadro 2'!J136</f>
        <v>0</v>
      </c>
      <c r="H49" s="188">
        <f t="shared" si="2"/>
        <v>0</v>
      </c>
      <c r="I49" s="168"/>
      <c r="J49" s="168"/>
    </row>
    <row r="50" spans="2:10" ht="25.5" customHeight="1">
      <c r="B50" s="185" t="s">
        <v>188</v>
      </c>
      <c r="C50" s="201" t="s">
        <v>189</v>
      </c>
      <c r="D50" s="202">
        <f>'Cuadro 2'!F138</f>
        <v>2584000</v>
      </c>
      <c r="E50" s="202">
        <f>'Cuadro 2'!H138</f>
        <v>0</v>
      </c>
      <c r="F50" s="202">
        <f>'Cuadro 2'!I138</f>
        <v>0</v>
      </c>
      <c r="G50" s="202">
        <f>'Cuadro 2'!J138</f>
        <v>0</v>
      </c>
      <c r="H50" s="188">
        <f t="shared" si="2"/>
        <v>0</v>
      </c>
      <c r="I50" s="168"/>
      <c r="J50" s="168"/>
    </row>
    <row r="51" spans="2:10" ht="25.5" customHeight="1">
      <c r="B51" s="185" t="s">
        <v>190</v>
      </c>
      <c r="C51" s="201" t="s">
        <v>191</v>
      </c>
      <c r="D51" s="202">
        <f>'Cuadro 2'!F140</f>
        <v>100848000</v>
      </c>
      <c r="E51" s="202">
        <f>'Cuadro 2'!H140</f>
        <v>9131016.2</v>
      </c>
      <c r="F51" s="202">
        <f>'Cuadro 2'!I140</f>
        <v>49653832.12</v>
      </c>
      <c r="G51" s="202">
        <f>'Cuadro 2'!J140</f>
        <v>58784848.31999999</v>
      </c>
      <c r="H51" s="188">
        <f t="shared" si="2"/>
        <v>0.5829054450261779</v>
      </c>
      <c r="I51" s="168"/>
      <c r="J51" s="168"/>
    </row>
    <row r="52" spans="2:10" ht="25.5" customHeight="1">
      <c r="B52" s="185" t="s">
        <v>327</v>
      </c>
      <c r="C52" s="201" t="s">
        <v>326</v>
      </c>
      <c r="D52" s="202">
        <f>'Cuadro 2'!F142</f>
        <v>1500000</v>
      </c>
      <c r="E52" s="202">
        <f>'Cuadro 2'!H142</f>
        <v>318937</v>
      </c>
      <c r="F52" s="202">
        <f>'Cuadro 2'!I142</f>
        <v>0</v>
      </c>
      <c r="G52" s="202">
        <f>'Cuadro 2'!J142</f>
        <v>318937</v>
      </c>
      <c r="H52" s="188">
        <f t="shared" si="2"/>
        <v>0.21262466666666666</v>
      </c>
      <c r="I52" s="168"/>
      <c r="J52" s="168"/>
    </row>
    <row r="53" spans="2:10" ht="23.25" customHeight="1">
      <c r="B53" s="185" t="s">
        <v>331</v>
      </c>
      <c r="C53" s="201" t="s">
        <v>332</v>
      </c>
      <c r="D53" s="202">
        <f>'Cuadro 2'!F146</f>
        <v>1200000</v>
      </c>
      <c r="E53" s="202">
        <f>'Cuadro 2'!H146</f>
        <v>35626</v>
      </c>
      <c r="F53" s="202">
        <f>'Cuadro 2'!I146</f>
        <v>0</v>
      </c>
      <c r="G53" s="202">
        <f>'Cuadro 2'!J146</f>
        <v>35626</v>
      </c>
      <c r="H53" s="188">
        <f t="shared" si="2"/>
        <v>0.029688333333333334</v>
      </c>
      <c r="I53" s="168"/>
      <c r="J53" s="168"/>
    </row>
    <row r="54" spans="2:10" ht="24.75" customHeight="1" thickBot="1">
      <c r="B54" s="193" t="s">
        <v>193</v>
      </c>
      <c r="C54" s="206" t="s">
        <v>194</v>
      </c>
      <c r="D54" s="207">
        <f>'Cuadro 2'!F150</f>
        <v>2110000</v>
      </c>
      <c r="E54" s="207">
        <f>'Cuadro 2'!H150</f>
        <v>236341</v>
      </c>
      <c r="F54" s="207">
        <f>'Cuadro 2'!I150</f>
        <v>15000</v>
      </c>
      <c r="G54" s="207">
        <f>'Cuadro 2'!J150</f>
        <v>251341</v>
      </c>
      <c r="H54" s="195">
        <f t="shared" si="2"/>
        <v>0.11911895734597157</v>
      </c>
      <c r="I54" s="168"/>
      <c r="J54" s="168"/>
    </row>
    <row r="55" spans="2:10" ht="12" thickBot="1">
      <c r="B55" s="196"/>
      <c r="C55" s="196"/>
      <c r="D55" s="208"/>
      <c r="E55" s="198"/>
      <c r="F55" s="198"/>
      <c r="G55" s="198"/>
      <c r="H55" s="199"/>
      <c r="I55" s="168"/>
      <c r="J55" s="168"/>
    </row>
    <row r="56" spans="2:10" s="171" customFormat="1" ht="20.25" customHeight="1">
      <c r="B56" s="375" t="s">
        <v>260</v>
      </c>
      <c r="C56" s="377" t="s">
        <v>259</v>
      </c>
      <c r="D56" s="379" t="s">
        <v>26</v>
      </c>
      <c r="E56" s="381" t="s">
        <v>277</v>
      </c>
      <c r="F56" s="383" t="s">
        <v>46</v>
      </c>
      <c r="G56" s="383" t="s">
        <v>278</v>
      </c>
      <c r="H56" s="373" t="s">
        <v>279</v>
      </c>
      <c r="I56" s="170"/>
      <c r="J56" s="170"/>
    </row>
    <row r="57" spans="2:10" s="171" customFormat="1" ht="24" customHeight="1" thickBot="1">
      <c r="B57" s="376"/>
      <c r="C57" s="378"/>
      <c r="D57" s="380"/>
      <c r="E57" s="382"/>
      <c r="F57" s="384"/>
      <c r="G57" s="384"/>
      <c r="H57" s="374"/>
      <c r="I57" s="170"/>
      <c r="J57" s="170"/>
    </row>
    <row r="58" spans="1:10" s="178" customFormat="1" ht="14.25" customHeight="1">
      <c r="A58" s="169"/>
      <c r="B58" s="209" t="s">
        <v>72</v>
      </c>
      <c r="C58" s="210" t="s">
        <v>1</v>
      </c>
      <c r="D58" s="211">
        <f>SUM(D59:D72)</f>
        <v>58151125</v>
      </c>
      <c r="E58" s="212">
        <f>SUM(E59:E72)</f>
        <v>11952782.22</v>
      </c>
      <c r="F58" s="212">
        <f>'Cuadro 2'!I153</f>
        <v>26060401.24</v>
      </c>
      <c r="G58" s="212">
        <f>SUM(G59:G72)</f>
        <v>38013183.46</v>
      </c>
      <c r="H58" s="213">
        <f aca="true" t="shared" si="3" ref="H58:H72">G58/D58</f>
        <v>0.6536964411264614</v>
      </c>
      <c r="I58" s="177"/>
      <c r="J58" s="177"/>
    </row>
    <row r="59" spans="2:10" ht="23.25" customHeight="1">
      <c r="B59" s="214" t="s">
        <v>197</v>
      </c>
      <c r="C59" s="215" t="s">
        <v>198</v>
      </c>
      <c r="D59" s="216">
        <f>'Cuadro 2'!F157</f>
        <v>12500000</v>
      </c>
      <c r="E59" s="216">
        <f>'Cuadro 2'!H157</f>
        <v>2211423</v>
      </c>
      <c r="F59" s="216">
        <f>'Cuadro 2'!I157</f>
        <v>9960839</v>
      </c>
      <c r="G59" s="216">
        <f>'Cuadro 2'!J157</f>
        <v>12172262</v>
      </c>
      <c r="H59" s="217">
        <f t="shared" si="3"/>
        <v>0.97378096</v>
      </c>
      <c r="I59" s="168"/>
      <c r="J59" s="168"/>
    </row>
    <row r="60" spans="2:10" ht="22.5">
      <c r="B60" s="214" t="s">
        <v>199</v>
      </c>
      <c r="C60" s="215" t="s">
        <v>273</v>
      </c>
      <c r="D60" s="216">
        <f>'Cuadro 2'!F159</f>
        <v>200000</v>
      </c>
      <c r="E60" s="216">
        <f>'Cuadro 2'!H159</f>
        <v>1422</v>
      </c>
      <c r="F60" s="216">
        <f>'Cuadro 2'!I159</f>
        <v>0</v>
      </c>
      <c r="G60" s="216">
        <f>'Cuadro 2'!J159</f>
        <v>1422</v>
      </c>
      <c r="H60" s="301">
        <f t="shared" si="3"/>
        <v>0.00711</v>
      </c>
      <c r="I60" s="168"/>
      <c r="J60" s="168"/>
    </row>
    <row r="61" spans="2:10" ht="19.5" customHeight="1">
      <c r="B61" s="214" t="s">
        <v>201</v>
      </c>
      <c r="C61" s="215" t="s">
        <v>274</v>
      </c>
      <c r="D61" s="216">
        <f>'Cuadro 2'!F161</f>
        <v>14000000</v>
      </c>
      <c r="E61" s="216">
        <f>'Cuadro 2'!H161</f>
        <v>275130.14</v>
      </c>
      <c r="F61" s="216">
        <f>'Cuadro 2'!I161</f>
        <v>7942677.36</v>
      </c>
      <c r="G61" s="216">
        <f>'Cuadro 2'!J161</f>
        <v>8217807.5</v>
      </c>
      <c r="H61" s="301">
        <f t="shared" si="3"/>
        <v>0.58698625</v>
      </c>
      <c r="I61" s="168"/>
      <c r="J61" s="168"/>
    </row>
    <row r="62" spans="2:10" ht="19.5" customHeight="1">
      <c r="B62" s="214" t="s">
        <v>205</v>
      </c>
      <c r="C62" s="215" t="s">
        <v>206</v>
      </c>
      <c r="D62" s="216">
        <f>'Cuadro 2'!F165</f>
        <v>3175000</v>
      </c>
      <c r="E62" s="216">
        <f>'Cuadro 2'!H165</f>
        <v>1144241.2</v>
      </c>
      <c r="F62" s="216">
        <f>'Cuadro 2'!I165</f>
        <v>1647600</v>
      </c>
      <c r="G62" s="216">
        <f>'Cuadro 2'!J165</f>
        <v>2791841.2</v>
      </c>
      <c r="H62" s="301">
        <f t="shared" si="3"/>
        <v>0.8793200629921261</v>
      </c>
      <c r="I62" s="168"/>
      <c r="J62" s="168"/>
    </row>
    <row r="63" spans="2:10" ht="25.5" customHeight="1">
      <c r="B63" s="214" t="s">
        <v>209</v>
      </c>
      <c r="C63" s="215" t="s">
        <v>210</v>
      </c>
      <c r="D63" s="216">
        <f>'Cuadro 2'!F169</f>
        <v>3000000</v>
      </c>
      <c r="E63" s="216">
        <f>'Cuadro 2'!H169</f>
        <v>12675</v>
      </c>
      <c r="F63" s="216">
        <f>'Cuadro 2'!I169</f>
        <v>40000</v>
      </c>
      <c r="G63" s="216">
        <f>'Cuadro 2'!J169</f>
        <v>52675</v>
      </c>
      <c r="H63" s="301">
        <f t="shared" si="3"/>
        <v>0.017558333333333332</v>
      </c>
      <c r="I63" s="168"/>
      <c r="J63" s="168"/>
    </row>
    <row r="64" spans="2:10" ht="19.5" customHeight="1">
      <c r="B64" s="214" t="s">
        <v>213</v>
      </c>
      <c r="C64" s="215" t="s">
        <v>214</v>
      </c>
      <c r="D64" s="216">
        <f>'Cuadro 2'!F173</f>
        <v>4050000</v>
      </c>
      <c r="E64" s="216">
        <f>'Cuadro 2'!H173</f>
        <v>72640</v>
      </c>
      <c r="F64" s="216">
        <f>'Cuadro 2'!I173</f>
        <v>0</v>
      </c>
      <c r="G64" s="216">
        <f>'Cuadro 2'!J173</f>
        <v>72640</v>
      </c>
      <c r="H64" s="301">
        <f t="shared" si="3"/>
        <v>0.017935802469135804</v>
      </c>
      <c r="I64" s="168"/>
      <c r="J64" s="168"/>
    </row>
    <row r="65" spans="2:10" ht="22.5">
      <c r="B65" s="214" t="s">
        <v>216</v>
      </c>
      <c r="C65" s="215" t="s">
        <v>221</v>
      </c>
      <c r="D65" s="216">
        <f>'Cuadro 2'!F177</f>
        <v>6529125</v>
      </c>
      <c r="E65" s="216">
        <f>'Cuadro 2'!H177</f>
        <v>3529324.31</v>
      </c>
      <c r="F65" s="216">
        <f>'Cuadro 2'!I177</f>
        <v>2054873.74</v>
      </c>
      <c r="G65" s="216">
        <f>'Cuadro 2'!J177</f>
        <v>5584198.05</v>
      </c>
      <c r="H65" s="301">
        <f t="shared" si="3"/>
        <v>0.8552751019470449</v>
      </c>
      <c r="I65" s="168"/>
      <c r="J65" s="168"/>
    </row>
    <row r="66" spans="2:10" ht="29.25" customHeight="1">
      <c r="B66" s="214" t="s">
        <v>342</v>
      </c>
      <c r="C66" s="215" t="s">
        <v>349</v>
      </c>
      <c r="D66" s="216">
        <f>'Cuadro 2'!F179</f>
        <v>280000</v>
      </c>
      <c r="E66" s="216">
        <f>'Cuadro 2'!H179</f>
        <v>0</v>
      </c>
      <c r="F66" s="216">
        <f>'Cuadro 2'!I179</f>
        <v>0</v>
      </c>
      <c r="G66" s="216">
        <f>'Cuadro 2'!J179</f>
        <v>0</v>
      </c>
      <c r="H66" s="301">
        <f t="shared" si="3"/>
        <v>0</v>
      </c>
      <c r="I66" s="168"/>
      <c r="J66" s="168"/>
    </row>
    <row r="67" spans="2:10" ht="19.5" customHeight="1">
      <c r="B67" s="214" t="s">
        <v>217</v>
      </c>
      <c r="C67" s="215" t="s">
        <v>222</v>
      </c>
      <c r="D67" s="216">
        <f>'Cuadro 2'!F181</f>
        <v>11180000</v>
      </c>
      <c r="E67" s="216">
        <f>'Cuadro 2'!H181</f>
        <v>4014098.81</v>
      </c>
      <c r="F67" s="216">
        <f>'Cuadro 2'!I181</f>
        <v>4355783.14</v>
      </c>
      <c r="G67" s="216">
        <f>'Cuadro 2'!J181</f>
        <v>8369881.949999999</v>
      </c>
      <c r="H67" s="301">
        <f t="shared" si="3"/>
        <v>0.748647759391771</v>
      </c>
      <c r="I67" s="168"/>
      <c r="J67" s="168"/>
    </row>
    <row r="68" spans="2:10" ht="19.5" customHeight="1">
      <c r="B68" s="214" t="s">
        <v>218</v>
      </c>
      <c r="C68" s="215" t="s">
        <v>223</v>
      </c>
      <c r="D68" s="216">
        <f>'Cuadro 2'!F183</f>
        <v>2004000</v>
      </c>
      <c r="E68" s="216">
        <f>'Cuadro 2'!H183</f>
        <v>385720</v>
      </c>
      <c r="F68" s="216">
        <f>'Cuadro 2'!I183</f>
        <v>0</v>
      </c>
      <c r="G68" s="216">
        <f>'Cuadro 2'!J183</f>
        <v>385720</v>
      </c>
      <c r="H68" s="301">
        <f t="shared" si="3"/>
        <v>0.1924750499001996</v>
      </c>
      <c r="I68" s="168"/>
      <c r="J68" s="168"/>
    </row>
    <row r="69" spans="2:10" ht="19.5" customHeight="1">
      <c r="B69" s="214" t="s">
        <v>219</v>
      </c>
      <c r="C69" s="215" t="s">
        <v>224</v>
      </c>
      <c r="D69" s="216">
        <f>'Cuadro 2'!F185</f>
        <v>553000</v>
      </c>
      <c r="E69" s="216">
        <f>'Cuadro 2'!H185</f>
        <v>235724.76</v>
      </c>
      <c r="F69" s="216">
        <f>'Cuadro 2'!I185</f>
        <v>22287</v>
      </c>
      <c r="G69" s="216">
        <f>'Cuadro 2'!J185</f>
        <v>258011.76</v>
      </c>
      <c r="H69" s="301">
        <f t="shared" si="3"/>
        <v>0.4665673779385172</v>
      </c>
      <c r="I69" s="168"/>
      <c r="J69" s="168"/>
    </row>
    <row r="70" spans="2:10" ht="30.75" customHeight="1">
      <c r="B70" s="214" t="s">
        <v>344</v>
      </c>
      <c r="C70" s="215" t="s">
        <v>343</v>
      </c>
      <c r="D70" s="216">
        <f>'Cuadro 2'!F187</f>
        <v>350000</v>
      </c>
      <c r="E70" s="216">
        <f>'Cuadro 2'!H187</f>
        <v>0</v>
      </c>
      <c r="F70" s="216">
        <f>'Cuadro 2'!I187</f>
        <v>0</v>
      </c>
      <c r="G70" s="216">
        <f>'Cuadro 2'!J187</f>
        <v>0</v>
      </c>
      <c r="H70" s="301">
        <f t="shared" si="3"/>
        <v>0</v>
      </c>
      <c r="I70" s="168"/>
      <c r="J70" s="168"/>
    </row>
    <row r="71" spans="2:10" ht="26.25" customHeight="1">
      <c r="B71" s="214" t="s">
        <v>334</v>
      </c>
      <c r="C71" s="215" t="s">
        <v>335</v>
      </c>
      <c r="D71" s="216">
        <f>'Cuadro 2'!F189</f>
        <v>200000</v>
      </c>
      <c r="E71" s="216">
        <f>'Cuadro 2'!H189</f>
        <v>0</v>
      </c>
      <c r="F71" s="216">
        <f>'Cuadro 2'!I189</f>
        <v>11550</v>
      </c>
      <c r="G71" s="216">
        <f>'Cuadro 2'!J189</f>
        <v>11550</v>
      </c>
      <c r="H71" s="301">
        <f t="shared" si="3"/>
        <v>0.05775</v>
      </c>
      <c r="I71" s="168"/>
      <c r="J71" s="168"/>
    </row>
    <row r="72" spans="2:10" ht="23.25" thickBot="1">
      <c r="B72" s="218" t="s">
        <v>220</v>
      </c>
      <c r="C72" s="219" t="s">
        <v>225</v>
      </c>
      <c r="D72" s="220">
        <f>'Cuadro 2'!F191</f>
        <v>130000</v>
      </c>
      <c r="E72" s="220">
        <f>'Cuadro 2'!H191</f>
        <v>70383</v>
      </c>
      <c r="F72" s="220">
        <f>'Cuadro 2'!I191</f>
        <v>24791</v>
      </c>
      <c r="G72" s="220">
        <f>'Cuadro 2'!J191</f>
        <v>95174</v>
      </c>
      <c r="H72" s="302">
        <f t="shared" si="3"/>
        <v>0.7321076923076923</v>
      </c>
      <c r="I72" s="168"/>
      <c r="J72" s="168"/>
    </row>
    <row r="73" spans="2:10" ht="12" thickBot="1">
      <c r="B73" s="196"/>
      <c r="C73" s="196"/>
      <c r="D73" s="221"/>
      <c r="E73" s="222"/>
      <c r="F73" s="222"/>
      <c r="G73" s="222"/>
      <c r="H73" s="199"/>
      <c r="I73" s="168"/>
      <c r="J73" s="168"/>
    </row>
    <row r="74" spans="2:10" s="171" customFormat="1" ht="25.5" customHeight="1">
      <c r="B74" s="375" t="s">
        <v>260</v>
      </c>
      <c r="C74" s="377" t="s">
        <v>259</v>
      </c>
      <c r="D74" s="379" t="s">
        <v>26</v>
      </c>
      <c r="E74" s="381" t="s">
        <v>277</v>
      </c>
      <c r="F74" s="383" t="s">
        <v>46</v>
      </c>
      <c r="G74" s="383" t="s">
        <v>278</v>
      </c>
      <c r="H74" s="373" t="s">
        <v>279</v>
      </c>
      <c r="I74" s="170"/>
      <c r="J74" s="170"/>
    </row>
    <row r="75" spans="2:10" s="171" customFormat="1" ht="25.5" customHeight="1" thickBot="1">
      <c r="B75" s="376"/>
      <c r="C75" s="378"/>
      <c r="D75" s="380"/>
      <c r="E75" s="382"/>
      <c r="F75" s="384"/>
      <c r="G75" s="384"/>
      <c r="H75" s="374"/>
      <c r="I75" s="170"/>
      <c r="J75" s="170"/>
    </row>
    <row r="76" spans="1:10" s="178" customFormat="1" ht="17.25" customHeight="1">
      <c r="A76" s="169"/>
      <c r="B76" s="223">
        <v>5</v>
      </c>
      <c r="C76" s="224" t="s">
        <v>247</v>
      </c>
      <c r="D76" s="174">
        <f>SUM(D77:D81)</f>
        <v>766255912.5</v>
      </c>
      <c r="E76" s="225">
        <f>SUM(E77:E81)</f>
        <v>46331184.62</v>
      </c>
      <c r="F76" s="225">
        <f>SUM(F77:F81)-0.01</f>
        <v>486011272.73</v>
      </c>
      <c r="G76" s="225">
        <f>SUM(G77:G81)-0.01</f>
        <v>532342457.35</v>
      </c>
      <c r="H76" s="226">
        <f aca="true" t="shared" si="4" ref="H76:H81">G76/D76</f>
        <v>0.6947319409427722</v>
      </c>
      <c r="I76" s="177"/>
      <c r="J76" s="177"/>
    </row>
    <row r="77" spans="2:10" ht="24.75" customHeight="1">
      <c r="B77" s="248" t="s">
        <v>228</v>
      </c>
      <c r="C77" s="248" t="s">
        <v>229</v>
      </c>
      <c r="D77" s="249">
        <f>'Cuadro 2'!F198</f>
        <v>99649600</v>
      </c>
      <c r="E77" s="249">
        <f>'Cuadro 2'!H198</f>
        <v>210002.4</v>
      </c>
      <c r="F77" s="249">
        <f>'Cuadro 2'!I198</f>
        <v>95897620.96</v>
      </c>
      <c r="G77" s="281">
        <f>E77+F77</f>
        <v>96107623.36</v>
      </c>
      <c r="H77" s="303">
        <f t="shared" si="4"/>
        <v>0.9644556863248824</v>
      </c>
      <c r="I77" s="168"/>
      <c r="J77" s="168"/>
    </row>
    <row r="78" spans="2:10" ht="24.75" customHeight="1">
      <c r="B78" s="227" t="s">
        <v>230</v>
      </c>
      <c r="C78" s="227" t="s">
        <v>65</v>
      </c>
      <c r="D78" s="228">
        <f>'Cuadro 2'!F200</f>
        <v>2000000</v>
      </c>
      <c r="E78" s="228">
        <f>'Cuadro 2'!H200</f>
        <v>0</v>
      </c>
      <c r="F78" s="228">
        <f>'Cuadro 2'!I200</f>
        <v>0</v>
      </c>
      <c r="G78" s="281">
        <f>E78+F78</f>
        <v>0</v>
      </c>
      <c r="H78" s="303">
        <f t="shared" si="4"/>
        <v>0</v>
      </c>
      <c r="I78" s="168"/>
      <c r="J78" s="168"/>
    </row>
    <row r="79" spans="2:10" ht="24.75" customHeight="1">
      <c r="B79" s="185" t="s">
        <v>231</v>
      </c>
      <c r="C79" s="185" t="s">
        <v>232</v>
      </c>
      <c r="D79" s="249">
        <f>'Cuadro 2'!F202</f>
        <v>658986312.5</v>
      </c>
      <c r="E79" s="249">
        <f>'Cuadro 2'!H202</f>
        <v>46121182.22</v>
      </c>
      <c r="F79" s="249">
        <f>'Cuadro 2'!I202</f>
        <v>385527206.18</v>
      </c>
      <c r="G79" s="281">
        <f>E79+F79</f>
        <v>431648388.4</v>
      </c>
      <c r="H79" s="303">
        <f t="shared" si="4"/>
        <v>0.6550187465388364</v>
      </c>
      <c r="I79" s="168"/>
      <c r="J79" s="168"/>
    </row>
    <row r="80" spans="2:10" ht="24.75" customHeight="1">
      <c r="B80" s="185" t="s">
        <v>347</v>
      </c>
      <c r="C80" s="185" t="str">
        <f>'Cuadro 2'!C204</f>
        <v>Equipo sanitario, de laboratorio  e investigación</v>
      </c>
      <c r="D80" s="249">
        <f>'Cuadro 2'!F204</f>
        <v>120000</v>
      </c>
      <c r="E80" s="249">
        <f>'Cuadro 2'!H204</f>
        <v>0</v>
      </c>
      <c r="F80" s="249">
        <f>'Cuadro 2'!I204</f>
        <v>0</v>
      </c>
      <c r="G80" s="281">
        <f>'Cuadro 2'!J204</f>
        <v>0</v>
      </c>
      <c r="H80" s="303">
        <f t="shared" si="4"/>
        <v>0</v>
      </c>
      <c r="I80" s="168"/>
      <c r="J80" s="168"/>
    </row>
    <row r="81" spans="2:10" ht="24.75" customHeight="1" thickBot="1">
      <c r="B81" s="193" t="s">
        <v>348</v>
      </c>
      <c r="C81" s="193" t="s">
        <v>350</v>
      </c>
      <c r="D81" s="294">
        <f>'Cuadro 2'!F206</f>
        <v>5500000</v>
      </c>
      <c r="E81" s="294">
        <f>'Cuadro 2'!H206</f>
        <v>0</v>
      </c>
      <c r="F81" s="294">
        <f>'Cuadro 2'!I206</f>
        <v>4586445.6</v>
      </c>
      <c r="G81" s="296">
        <f>'Cuadro 2'!J206</f>
        <v>4586445.6</v>
      </c>
      <c r="H81" s="295">
        <f t="shared" si="4"/>
        <v>0.8338992</v>
      </c>
      <c r="I81" s="168"/>
      <c r="J81" s="168"/>
    </row>
    <row r="82" spans="2:10" ht="18" customHeight="1">
      <c r="B82" s="186"/>
      <c r="C82" s="186"/>
      <c r="D82" s="310"/>
      <c r="E82" s="310"/>
      <c r="F82" s="310"/>
      <c r="G82" s="311"/>
      <c r="H82" s="312"/>
      <c r="I82" s="168"/>
      <c r="J82" s="168"/>
    </row>
    <row r="83" spans="1:10" ht="12" thickBot="1">
      <c r="A83" s="178"/>
      <c r="D83" s="208"/>
      <c r="H83" s="232"/>
      <c r="I83" s="168"/>
      <c r="J83" s="168"/>
    </row>
    <row r="84" spans="1:10" s="171" customFormat="1" ht="26.25" customHeight="1">
      <c r="A84" s="171" t="s">
        <v>18</v>
      </c>
      <c r="B84" s="375" t="s">
        <v>260</v>
      </c>
      <c r="C84" s="377" t="s">
        <v>259</v>
      </c>
      <c r="D84" s="379" t="s">
        <v>26</v>
      </c>
      <c r="E84" s="381" t="s">
        <v>277</v>
      </c>
      <c r="F84" s="383" t="s">
        <v>46</v>
      </c>
      <c r="G84" s="383" t="s">
        <v>278</v>
      </c>
      <c r="H84" s="373" t="s">
        <v>279</v>
      </c>
      <c r="I84" s="170"/>
      <c r="J84" s="170"/>
    </row>
    <row r="85" spans="2:10" s="171" customFormat="1" ht="23.25" customHeight="1" thickBot="1">
      <c r="B85" s="376"/>
      <c r="C85" s="378"/>
      <c r="D85" s="380"/>
      <c r="E85" s="382"/>
      <c r="F85" s="384"/>
      <c r="G85" s="384"/>
      <c r="H85" s="374"/>
      <c r="I85" s="170"/>
      <c r="J85" s="170"/>
    </row>
    <row r="86" spans="1:10" s="178" customFormat="1" ht="24" customHeight="1">
      <c r="A86" s="169"/>
      <c r="B86" s="233" t="s">
        <v>74</v>
      </c>
      <c r="C86" s="233" t="s">
        <v>2</v>
      </c>
      <c r="D86" s="234">
        <f>D87+D92+D96</f>
        <v>319743454</v>
      </c>
      <c r="E86" s="234">
        <f>E87+E92+E96</f>
        <v>36394107.129999995</v>
      </c>
      <c r="F86" s="234">
        <f>F87+F92+F96</f>
        <v>6509196.76</v>
      </c>
      <c r="G86" s="234">
        <f>G87+G92+G96</f>
        <v>42903303.88999999</v>
      </c>
      <c r="H86" s="235">
        <f>G86/D86</f>
        <v>0.13418039791988984</v>
      </c>
      <c r="I86" s="176"/>
      <c r="J86" s="177"/>
    </row>
    <row r="87" spans="2:10" s="178" customFormat="1" ht="14.25" customHeight="1">
      <c r="B87" s="236"/>
      <c r="C87" s="209" t="s">
        <v>256</v>
      </c>
      <c r="D87" s="237">
        <f>SUM(D88:D90)</f>
        <v>135397840</v>
      </c>
      <c r="E87" s="238">
        <f>SUM(E88:E90)</f>
        <v>31116999.13</v>
      </c>
      <c r="F87" s="238">
        <f>SUM(F88:F90)</f>
        <v>6349437.16</v>
      </c>
      <c r="G87" s="238">
        <f>SUM(G88:G90)</f>
        <v>37466436.28999999</v>
      </c>
      <c r="H87" s="239">
        <f>G87/D87</f>
        <v>0.2767136926999721</v>
      </c>
      <c r="I87" s="177"/>
      <c r="J87" s="177"/>
    </row>
    <row r="88" spans="2:10" ht="18" customHeight="1">
      <c r="B88" s="214" t="s">
        <v>234</v>
      </c>
      <c r="C88" s="214" t="s">
        <v>235</v>
      </c>
      <c r="D88" s="228">
        <f>'Cuadro 2'!F212</f>
        <v>4397840</v>
      </c>
      <c r="E88" s="228">
        <f>'Cuadro 2'!H212</f>
        <v>1395324.56</v>
      </c>
      <c r="F88" s="228">
        <f>'Cuadro 2'!I212</f>
        <v>581300</v>
      </c>
      <c r="G88" s="228">
        <f>'Cuadro 2'!J212</f>
        <v>1976624.56</v>
      </c>
      <c r="H88" s="304">
        <f>G88/D88</f>
        <v>0.44945349535226387</v>
      </c>
      <c r="I88" s="168"/>
      <c r="J88" s="168"/>
    </row>
    <row r="89" spans="2:10" ht="18" customHeight="1">
      <c r="B89" s="214" t="s">
        <v>237</v>
      </c>
      <c r="C89" s="214" t="s">
        <v>67</v>
      </c>
      <c r="D89" s="228">
        <f>'Cuadro 2'!F216</f>
        <v>55000000</v>
      </c>
      <c r="E89" s="228">
        <f>'Cuadro 2'!H216</f>
        <v>1079692.24</v>
      </c>
      <c r="F89" s="228">
        <f>'Cuadro 2'!I216</f>
        <v>0</v>
      </c>
      <c r="G89" s="228">
        <f>'Cuadro 2'!J216</f>
        <v>1079692.24</v>
      </c>
      <c r="H89" s="304">
        <f>G89/D89</f>
        <v>0.019630768</v>
      </c>
      <c r="I89" s="168"/>
      <c r="J89" s="168"/>
    </row>
    <row r="90" spans="2:10" ht="22.5">
      <c r="B90" s="214" t="s">
        <v>238</v>
      </c>
      <c r="C90" s="214" t="s">
        <v>275</v>
      </c>
      <c r="D90" s="228">
        <f>'Cuadro 2'!F218</f>
        <v>76000000</v>
      </c>
      <c r="E90" s="249">
        <f>'Cuadro 2'!H218</f>
        <v>28641982.33</v>
      </c>
      <c r="F90" s="249">
        <f>'Cuadro 2'!I218</f>
        <v>5768137.16</v>
      </c>
      <c r="G90" s="249">
        <f>'Cuadro 2'!J218</f>
        <v>34410119.489999995</v>
      </c>
      <c r="H90" s="304">
        <f>G90/D90</f>
        <v>0.45276473013157886</v>
      </c>
      <c r="I90" s="168"/>
      <c r="J90" s="168"/>
    </row>
    <row r="91" spans="2:10" ht="11.25">
      <c r="B91" s="214"/>
      <c r="C91" s="214"/>
      <c r="D91" s="208"/>
      <c r="E91" s="281"/>
      <c r="F91" s="321"/>
      <c r="G91" s="321"/>
      <c r="H91" s="240"/>
      <c r="I91" s="168"/>
      <c r="J91" s="168"/>
    </row>
    <row r="92" spans="2:10" ht="11.25">
      <c r="B92" s="236" t="s">
        <v>240</v>
      </c>
      <c r="C92" s="209" t="s">
        <v>276</v>
      </c>
      <c r="D92" s="237">
        <f>SUM(D93:D93)</f>
        <v>165274254</v>
      </c>
      <c r="E92" s="238">
        <f>SUM(E93:E93)</f>
        <v>0</v>
      </c>
      <c r="F92" s="238">
        <f>SUM(F93:F93)</f>
        <v>0</v>
      </c>
      <c r="G92" s="238">
        <f>SUM(G93:G93)</f>
        <v>0</v>
      </c>
      <c r="H92" s="239">
        <f>G92/D92</f>
        <v>0</v>
      </c>
      <c r="I92" s="168"/>
      <c r="J92" s="168"/>
    </row>
    <row r="93" spans="2:8" ht="18" customHeight="1">
      <c r="B93" s="214" t="s">
        <v>242</v>
      </c>
      <c r="C93" s="214" t="s">
        <v>255</v>
      </c>
      <c r="D93" s="228">
        <f>'Cuadro 2'!F222</f>
        <v>165274254</v>
      </c>
      <c r="E93" s="249">
        <f>'Cuadro 2'!H222</f>
        <v>0</v>
      </c>
      <c r="F93" s="249">
        <f>'Cuadro 2'!I222</f>
        <v>0</v>
      </c>
      <c r="G93" s="249">
        <f>'Cuadro 2'!J222</f>
        <v>0</v>
      </c>
      <c r="H93" s="304">
        <f>G93/D93</f>
        <v>0</v>
      </c>
    </row>
    <row r="94" spans="2:10" ht="14.25" customHeight="1">
      <c r="B94" s="214" t="s">
        <v>336</v>
      </c>
      <c r="C94" s="214" t="s">
        <v>339</v>
      </c>
      <c r="D94" s="208">
        <v>20087.5</v>
      </c>
      <c r="E94" s="281">
        <v>0</v>
      </c>
      <c r="F94" s="321">
        <v>0</v>
      </c>
      <c r="G94" s="321">
        <v>0</v>
      </c>
      <c r="H94" s="240">
        <v>0</v>
      </c>
      <c r="I94" s="168"/>
      <c r="J94" s="168"/>
    </row>
    <row r="95" spans="2:10" ht="14.25" customHeight="1">
      <c r="B95" s="214"/>
      <c r="C95" s="214"/>
      <c r="D95" s="208"/>
      <c r="E95" s="281"/>
      <c r="F95" s="321"/>
      <c r="G95" s="321"/>
      <c r="H95" s="240"/>
      <c r="I95" s="168"/>
      <c r="J95" s="168"/>
    </row>
    <row r="96" spans="2:10" ht="14.25" customHeight="1">
      <c r="B96" s="236" t="s">
        <v>243</v>
      </c>
      <c r="C96" s="209" t="s">
        <v>257</v>
      </c>
      <c r="D96" s="237">
        <f>SUM(D97:D98)</f>
        <v>19071360</v>
      </c>
      <c r="E96" s="238">
        <f>SUM(E97:E98)</f>
        <v>5277108</v>
      </c>
      <c r="F96" s="238">
        <f>SUM(F98:F98)</f>
        <v>159759.6</v>
      </c>
      <c r="G96" s="238">
        <f>SUM(G97:G98)</f>
        <v>5436867.600000001</v>
      </c>
      <c r="H96" s="239">
        <f>G96/D96</f>
        <v>0.2850802250075506</v>
      </c>
      <c r="I96" s="168"/>
      <c r="J96" s="168"/>
    </row>
    <row r="97" spans="2:8" ht="25.5" customHeight="1">
      <c r="B97" s="214" t="s">
        <v>290</v>
      </c>
      <c r="C97" s="214" t="s">
        <v>291</v>
      </c>
      <c r="D97" s="228">
        <f>'Cuadro 2'!F228</f>
        <v>5280000</v>
      </c>
      <c r="E97" s="249">
        <f>'Cuadro 2'!H228</f>
        <v>5122905.91</v>
      </c>
      <c r="F97" s="249">
        <f>'Cuadro 2'!I228</f>
        <v>0</v>
      </c>
      <c r="G97" s="249">
        <f>'Cuadro 2'!J228</f>
        <v>5122905.91</v>
      </c>
      <c r="H97" s="240">
        <f>G97/D97</f>
        <v>0.970247331439394</v>
      </c>
    </row>
    <row r="98" spans="2:8" ht="25.5" customHeight="1">
      <c r="B98" s="214" t="s">
        <v>245</v>
      </c>
      <c r="C98" s="214" t="s">
        <v>246</v>
      </c>
      <c r="D98" s="228">
        <f>'Cuadro 2'!F230</f>
        <v>13791360</v>
      </c>
      <c r="E98" s="249">
        <f>'Cuadro 2'!H230</f>
        <v>154202.09</v>
      </c>
      <c r="F98" s="249">
        <f>'Cuadro 2'!I230</f>
        <v>159759.6</v>
      </c>
      <c r="G98" s="249">
        <f>'Cuadro 2'!J230</f>
        <v>313961.69</v>
      </c>
      <c r="H98" s="304">
        <f>G98/D98</f>
        <v>0.022765100033644254</v>
      </c>
    </row>
    <row r="99" spans="1:8" ht="9" customHeight="1" thickBot="1">
      <c r="A99" s="178"/>
      <c r="B99" s="241"/>
      <c r="C99" s="242"/>
      <c r="D99" s="243"/>
      <c r="E99" s="244"/>
      <c r="F99" s="244"/>
      <c r="G99" s="244"/>
      <c r="H99" s="229"/>
    </row>
    <row r="100" spans="2:8" ht="11.25">
      <c r="B100" s="317"/>
      <c r="C100" s="297"/>
      <c r="D100" s="297"/>
      <c r="E100" s="316"/>
      <c r="F100" s="316"/>
      <c r="G100" s="316"/>
      <c r="H100" s="318"/>
    </row>
    <row r="101" spans="2:10" ht="12.75" customHeight="1">
      <c r="B101" s="317"/>
      <c r="C101" s="297"/>
      <c r="D101" s="297"/>
      <c r="E101" s="316"/>
      <c r="F101" s="313"/>
      <c r="G101" s="372"/>
      <c r="H101" s="372"/>
      <c r="I101" s="314"/>
      <c r="J101" s="314"/>
    </row>
    <row r="102" spans="4:7" ht="11.25">
      <c r="D102" s="297"/>
      <c r="E102" s="316"/>
      <c r="F102" s="316"/>
      <c r="G102" s="316"/>
    </row>
    <row r="103" spans="4:7" ht="11.25">
      <c r="D103" s="297"/>
      <c r="E103" s="316"/>
      <c r="F103" s="316"/>
      <c r="G103" s="316"/>
    </row>
    <row r="104" spans="4:7" ht="11.25">
      <c r="D104" s="297"/>
      <c r="E104" s="316"/>
      <c r="F104" s="316"/>
      <c r="G104" s="316"/>
    </row>
    <row r="105" spans="4:7" ht="11.25">
      <c r="D105" s="297"/>
      <c r="E105" s="316"/>
      <c r="F105" s="316"/>
      <c r="G105" s="316"/>
    </row>
    <row r="106" spans="4:7" ht="11.25">
      <c r="D106" s="297"/>
      <c r="E106" s="316"/>
      <c r="F106" s="316"/>
      <c r="G106" s="316"/>
    </row>
    <row r="107" spans="4:7" ht="11.25">
      <c r="D107" s="297"/>
      <c r="E107" s="316"/>
      <c r="F107" s="316"/>
      <c r="G107" s="316"/>
    </row>
    <row r="108" spans="4:7" ht="11.25">
      <c r="D108" s="297"/>
      <c r="E108" s="316"/>
      <c r="F108" s="316"/>
      <c r="G108" s="316"/>
    </row>
    <row r="109" spans="4:7" ht="11.25">
      <c r="D109" s="297"/>
      <c r="E109" s="316"/>
      <c r="F109" s="316"/>
      <c r="G109" s="316"/>
    </row>
    <row r="110" spans="4:7" ht="11.25">
      <c r="D110" s="297"/>
      <c r="E110" s="316"/>
      <c r="F110" s="316"/>
      <c r="G110" s="316"/>
    </row>
    <row r="111" spans="4:7" ht="11.25">
      <c r="D111" s="297"/>
      <c r="E111" s="316"/>
      <c r="F111" s="316"/>
      <c r="G111" s="316"/>
    </row>
    <row r="112" spans="4:7" ht="11.25">
      <c r="D112" s="297"/>
      <c r="E112" s="316"/>
      <c r="F112" s="316"/>
      <c r="G112" s="316"/>
    </row>
    <row r="113" spans="4:7" ht="11.25">
      <c r="D113" s="297"/>
      <c r="E113" s="316"/>
      <c r="F113" s="316"/>
      <c r="G113" s="316"/>
    </row>
    <row r="114" spans="4:7" ht="11.25">
      <c r="D114" s="297"/>
      <c r="E114" s="316"/>
      <c r="F114" s="316"/>
      <c r="G114" s="316"/>
    </row>
    <row r="115" spans="4:7" ht="11.25">
      <c r="D115" s="297"/>
      <c r="E115" s="316"/>
      <c r="F115" s="316"/>
      <c r="G115" s="316"/>
    </row>
    <row r="116" spans="4:7" ht="11.25">
      <c r="D116" s="297"/>
      <c r="E116" s="316"/>
      <c r="F116" s="316"/>
      <c r="G116" s="316"/>
    </row>
    <row r="117" spans="4:7" ht="11.25">
      <c r="D117" s="297"/>
      <c r="E117" s="316"/>
      <c r="F117" s="316"/>
      <c r="G117" s="316"/>
    </row>
    <row r="118" spans="4:7" ht="11.25">
      <c r="D118" s="297"/>
      <c r="E118" s="316"/>
      <c r="F118" s="316"/>
      <c r="G118" s="316"/>
    </row>
    <row r="119" spans="4:7" ht="11.25">
      <c r="D119" s="297"/>
      <c r="E119" s="316"/>
      <c r="F119" s="316"/>
      <c r="G119" s="316"/>
    </row>
    <row r="120" spans="4:7" ht="11.25">
      <c r="D120" s="297"/>
      <c r="E120" s="316"/>
      <c r="F120" s="316"/>
      <c r="G120" s="316"/>
    </row>
    <row r="121" spans="4:7" ht="11.25">
      <c r="D121" s="297"/>
      <c r="E121" s="316"/>
      <c r="F121" s="316"/>
      <c r="G121" s="316"/>
    </row>
    <row r="122" spans="4:7" ht="11.25">
      <c r="D122" s="297"/>
      <c r="E122" s="316"/>
      <c r="F122" s="316"/>
      <c r="G122" s="316"/>
    </row>
    <row r="123" spans="4:7" ht="11.25">
      <c r="D123" s="297"/>
      <c r="E123" s="316"/>
      <c r="F123" s="316"/>
      <c r="G123" s="316"/>
    </row>
    <row r="124" spans="4:7" ht="11.25">
      <c r="D124" s="297"/>
      <c r="E124" s="316"/>
      <c r="F124" s="316"/>
      <c r="G124" s="316"/>
    </row>
    <row r="125" spans="4:7" ht="11.25">
      <c r="D125" s="297"/>
      <c r="E125" s="316"/>
      <c r="F125" s="316"/>
      <c r="G125" s="316"/>
    </row>
    <row r="126" spans="4:7" ht="11.25">
      <c r="D126" s="297"/>
      <c r="E126" s="316"/>
      <c r="F126" s="316"/>
      <c r="G126" s="316"/>
    </row>
    <row r="127" spans="4:7" ht="11.25">
      <c r="D127" s="297"/>
      <c r="E127" s="316"/>
      <c r="F127" s="316"/>
      <c r="G127" s="316"/>
    </row>
    <row r="128" spans="4:7" ht="11.25">
      <c r="D128" s="297"/>
      <c r="E128" s="316"/>
      <c r="F128" s="316"/>
      <c r="G128" s="316"/>
    </row>
    <row r="129" spans="4:7" ht="11.25">
      <c r="D129" s="297"/>
      <c r="E129" s="316"/>
      <c r="F129" s="316"/>
      <c r="G129" s="316"/>
    </row>
    <row r="130" spans="4:7" ht="11.25">
      <c r="D130" s="297"/>
      <c r="E130" s="316"/>
      <c r="F130" s="316"/>
      <c r="G130" s="316"/>
    </row>
    <row r="131" spans="4:7" ht="11.25">
      <c r="D131" s="297"/>
      <c r="E131" s="316"/>
      <c r="F131" s="316"/>
      <c r="G131" s="316"/>
    </row>
    <row r="132" spans="4:7" ht="11.25">
      <c r="D132" s="297"/>
      <c r="E132" s="316"/>
      <c r="F132" s="316"/>
      <c r="G132" s="316"/>
    </row>
    <row r="133" spans="4:7" ht="11.25">
      <c r="D133" s="297"/>
      <c r="E133" s="316"/>
      <c r="F133" s="316"/>
      <c r="G133" s="316"/>
    </row>
    <row r="134" spans="4:7" ht="11.25">
      <c r="D134" s="297"/>
      <c r="E134" s="316"/>
      <c r="F134" s="316"/>
      <c r="G134" s="316"/>
    </row>
    <row r="135" spans="4:7" ht="11.25">
      <c r="D135" s="297"/>
      <c r="E135" s="316"/>
      <c r="F135" s="316"/>
      <c r="G135" s="316"/>
    </row>
    <row r="136" spans="4:7" ht="11.25">
      <c r="D136" s="297"/>
      <c r="E136" s="316"/>
      <c r="F136" s="316"/>
      <c r="G136" s="316"/>
    </row>
    <row r="137" spans="4:7" ht="11.25">
      <c r="D137" s="297"/>
      <c r="E137" s="316"/>
      <c r="F137" s="316"/>
      <c r="G137" s="316"/>
    </row>
    <row r="138" spans="4:7" ht="11.25">
      <c r="D138" s="297"/>
      <c r="E138" s="316"/>
      <c r="F138" s="316"/>
      <c r="G138" s="316"/>
    </row>
    <row r="139" spans="4:7" ht="11.25">
      <c r="D139" s="297"/>
      <c r="E139" s="316"/>
      <c r="F139" s="316"/>
      <c r="G139" s="316"/>
    </row>
    <row r="140" spans="4:7" ht="11.25">
      <c r="D140" s="297"/>
      <c r="E140" s="316"/>
      <c r="F140" s="316"/>
      <c r="G140" s="316"/>
    </row>
    <row r="141" spans="4:7" ht="11.25">
      <c r="D141" s="297"/>
      <c r="E141" s="316"/>
      <c r="F141" s="316"/>
      <c r="G141" s="316"/>
    </row>
    <row r="142" spans="4:7" ht="11.25">
      <c r="D142" s="297"/>
      <c r="E142" s="316"/>
      <c r="F142" s="316"/>
      <c r="G142" s="316"/>
    </row>
    <row r="143" spans="4:7" ht="11.25">
      <c r="D143" s="297"/>
      <c r="E143" s="316"/>
      <c r="F143" s="316"/>
      <c r="G143" s="316"/>
    </row>
    <row r="144" spans="4:7" ht="11.25">
      <c r="D144" s="297"/>
      <c r="E144" s="316"/>
      <c r="F144" s="316"/>
      <c r="G144" s="316"/>
    </row>
    <row r="145" spans="4:7" ht="11.25">
      <c r="D145" s="297"/>
      <c r="E145" s="316"/>
      <c r="F145" s="316"/>
      <c r="G145" s="316"/>
    </row>
    <row r="146" spans="4:7" ht="11.25">
      <c r="D146" s="297"/>
      <c r="E146" s="316"/>
      <c r="F146" s="316"/>
      <c r="G146" s="316"/>
    </row>
    <row r="147" spans="4:7" ht="11.25">
      <c r="D147" s="297"/>
      <c r="E147" s="316"/>
      <c r="F147" s="316"/>
      <c r="G147" s="316"/>
    </row>
    <row r="148" spans="4:7" ht="11.25">
      <c r="D148" s="297"/>
      <c r="E148" s="316"/>
      <c r="F148" s="316"/>
      <c r="G148" s="316"/>
    </row>
    <row r="149" spans="4:7" ht="11.25">
      <c r="D149" s="297"/>
      <c r="E149" s="316"/>
      <c r="F149" s="316"/>
      <c r="G149" s="316"/>
    </row>
    <row r="150" spans="4:7" ht="11.25">
      <c r="D150" s="297"/>
      <c r="E150" s="316"/>
      <c r="F150" s="316"/>
      <c r="G150" s="316"/>
    </row>
    <row r="151" spans="4:7" ht="11.25">
      <c r="D151" s="297"/>
      <c r="E151" s="316"/>
      <c r="F151" s="316"/>
      <c r="G151" s="316"/>
    </row>
    <row r="152" spans="4:7" ht="11.25">
      <c r="D152" s="297"/>
      <c r="E152" s="316"/>
      <c r="F152" s="316"/>
      <c r="G152" s="316"/>
    </row>
    <row r="153" spans="4:7" ht="11.25">
      <c r="D153" s="297"/>
      <c r="E153" s="316"/>
      <c r="F153" s="316"/>
      <c r="G153" s="316"/>
    </row>
    <row r="154" spans="4:7" ht="11.25">
      <c r="D154" s="297"/>
      <c r="E154" s="316"/>
      <c r="F154" s="316"/>
      <c r="G154" s="316"/>
    </row>
    <row r="155" spans="4:7" ht="11.25">
      <c r="D155" s="297"/>
      <c r="E155" s="316"/>
      <c r="F155" s="316"/>
      <c r="G155" s="316"/>
    </row>
    <row r="156" spans="4:7" ht="11.25">
      <c r="D156" s="297"/>
      <c r="E156" s="316"/>
      <c r="F156" s="316"/>
      <c r="G156" s="316"/>
    </row>
    <row r="157" spans="4:7" ht="11.25">
      <c r="D157" s="297"/>
      <c r="E157" s="316"/>
      <c r="F157" s="316"/>
      <c r="G157" s="316"/>
    </row>
    <row r="158" spans="4:7" ht="11.25">
      <c r="D158" s="297"/>
      <c r="E158" s="316"/>
      <c r="F158" s="316"/>
      <c r="G158" s="316"/>
    </row>
    <row r="159" spans="4:7" ht="11.25">
      <c r="D159" s="297"/>
      <c r="E159" s="316"/>
      <c r="F159" s="316"/>
      <c r="G159" s="316"/>
    </row>
    <row r="160" spans="4:7" ht="11.25">
      <c r="D160" s="297"/>
      <c r="E160" s="316"/>
      <c r="F160" s="316"/>
      <c r="G160" s="316"/>
    </row>
    <row r="161" spans="4:7" ht="11.25">
      <c r="D161" s="297"/>
      <c r="E161" s="316"/>
      <c r="F161" s="316"/>
      <c r="G161" s="316"/>
    </row>
    <row r="162" spans="4:7" ht="11.25">
      <c r="D162" s="297"/>
      <c r="E162" s="316"/>
      <c r="F162" s="316"/>
      <c r="G162" s="316"/>
    </row>
    <row r="163" spans="4:7" ht="11.25">
      <c r="D163" s="297"/>
      <c r="E163" s="316"/>
      <c r="F163" s="316"/>
      <c r="G163" s="316"/>
    </row>
    <row r="164" spans="4:7" ht="11.25">
      <c r="D164" s="297"/>
      <c r="E164" s="316"/>
      <c r="F164" s="316"/>
      <c r="G164" s="316"/>
    </row>
    <row r="165" spans="4:7" ht="11.25">
      <c r="D165" s="297"/>
      <c r="E165" s="316"/>
      <c r="F165" s="316"/>
      <c r="G165" s="316"/>
    </row>
    <row r="166" spans="4:7" ht="11.25">
      <c r="D166" s="297"/>
      <c r="E166" s="316"/>
      <c r="F166" s="316"/>
      <c r="G166" s="316"/>
    </row>
    <row r="167" spans="4:7" ht="11.25">
      <c r="D167" s="297"/>
      <c r="E167" s="316"/>
      <c r="F167" s="316"/>
      <c r="G167" s="316"/>
    </row>
    <row r="168" spans="4:7" ht="11.25">
      <c r="D168" s="297"/>
      <c r="E168" s="316"/>
      <c r="F168" s="316"/>
      <c r="G168" s="316"/>
    </row>
    <row r="169" spans="4:7" ht="11.25">
      <c r="D169" s="297"/>
      <c r="E169" s="316"/>
      <c r="F169" s="316"/>
      <c r="G169" s="316"/>
    </row>
    <row r="170" spans="4:7" ht="11.25">
      <c r="D170" s="297"/>
      <c r="E170" s="316"/>
      <c r="F170" s="316"/>
      <c r="G170" s="316"/>
    </row>
    <row r="171" spans="4:7" ht="11.25">
      <c r="D171" s="297"/>
      <c r="E171" s="316"/>
      <c r="F171" s="316"/>
      <c r="G171" s="316"/>
    </row>
    <row r="172" spans="4:7" ht="11.25">
      <c r="D172" s="297"/>
      <c r="E172" s="316"/>
      <c r="F172" s="316"/>
      <c r="G172" s="316"/>
    </row>
    <row r="173" spans="4:7" ht="11.25">
      <c r="D173" s="297"/>
      <c r="E173" s="316"/>
      <c r="F173" s="316"/>
      <c r="G173" s="316"/>
    </row>
    <row r="174" spans="4:7" ht="11.25">
      <c r="D174" s="297"/>
      <c r="E174" s="316"/>
      <c r="F174" s="316"/>
      <c r="G174" s="316"/>
    </row>
    <row r="175" spans="4:7" ht="11.25">
      <c r="D175" s="297"/>
      <c r="E175" s="316"/>
      <c r="F175" s="316"/>
      <c r="G175" s="316"/>
    </row>
    <row r="176" spans="4:7" ht="11.25">
      <c r="D176" s="297"/>
      <c r="E176" s="316"/>
      <c r="F176" s="316"/>
      <c r="G176" s="316"/>
    </row>
    <row r="177" spans="4:7" ht="11.25">
      <c r="D177" s="297"/>
      <c r="E177" s="316"/>
      <c r="F177" s="316"/>
      <c r="G177" s="316"/>
    </row>
    <row r="178" spans="4:7" ht="11.25">
      <c r="D178" s="297"/>
      <c r="E178" s="316"/>
      <c r="F178" s="316"/>
      <c r="G178" s="316"/>
    </row>
    <row r="179" spans="4:7" ht="11.25">
      <c r="D179" s="297"/>
      <c r="E179" s="316"/>
      <c r="F179" s="316"/>
      <c r="G179" s="316"/>
    </row>
    <row r="180" spans="4:7" ht="11.25">
      <c r="D180" s="297"/>
      <c r="E180" s="316"/>
      <c r="F180" s="316"/>
      <c r="G180" s="316"/>
    </row>
    <row r="181" spans="4:7" ht="11.25">
      <c r="D181" s="297"/>
      <c r="E181" s="316"/>
      <c r="F181" s="316"/>
      <c r="G181" s="316"/>
    </row>
    <row r="182" spans="4:7" ht="11.25">
      <c r="D182" s="297"/>
      <c r="E182" s="316"/>
      <c r="F182" s="316"/>
      <c r="G182" s="316"/>
    </row>
    <row r="183" spans="4:7" ht="11.25">
      <c r="D183" s="297"/>
      <c r="E183" s="316"/>
      <c r="F183" s="316"/>
      <c r="G183" s="316"/>
    </row>
    <row r="184" spans="4:7" ht="11.25">
      <c r="D184" s="297"/>
      <c r="E184" s="316"/>
      <c r="F184" s="316"/>
      <c r="G184" s="316"/>
    </row>
    <row r="185" spans="4:7" ht="11.25">
      <c r="D185" s="297"/>
      <c r="E185" s="316"/>
      <c r="F185" s="316"/>
      <c r="G185" s="316"/>
    </row>
    <row r="186" spans="4:7" ht="11.25">
      <c r="D186" s="297"/>
      <c r="E186" s="316"/>
      <c r="F186" s="316"/>
      <c r="G186" s="316"/>
    </row>
    <row r="187" spans="4:7" ht="11.25">
      <c r="D187" s="297"/>
      <c r="E187" s="316"/>
      <c r="F187" s="316"/>
      <c r="G187" s="316"/>
    </row>
    <row r="188" spans="4:7" ht="11.25">
      <c r="D188" s="297"/>
      <c r="E188" s="316"/>
      <c r="F188" s="316"/>
      <c r="G188" s="316"/>
    </row>
    <row r="189" spans="4:7" ht="11.25">
      <c r="D189" s="297"/>
      <c r="E189" s="316"/>
      <c r="F189" s="316"/>
      <c r="G189" s="316"/>
    </row>
    <row r="190" spans="4:7" ht="11.25">
      <c r="D190" s="297"/>
      <c r="E190" s="316"/>
      <c r="F190" s="316"/>
      <c r="G190" s="316"/>
    </row>
    <row r="191" spans="4:7" ht="11.25">
      <c r="D191" s="297"/>
      <c r="E191" s="316"/>
      <c r="F191" s="316"/>
      <c r="G191" s="316"/>
    </row>
    <row r="192" spans="4:7" ht="11.25">
      <c r="D192" s="297"/>
      <c r="E192" s="316"/>
      <c r="F192" s="316"/>
      <c r="G192" s="316"/>
    </row>
    <row r="193" spans="4:7" ht="11.25">
      <c r="D193" s="297"/>
      <c r="E193" s="316"/>
      <c r="F193" s="316"/>
      <c r="G193" s="316"/>
    </row>
    <row r="194" spans="4:7" ht="11.25">
      <c r="D194" s="297"/>
      <c r="E194" s="316"/>
      <c r="F194" s="316"/>
      <c r="G194" s="316"/>
    </row>
    <row r="195" spans="4:7" ht="11.25">
      <c r="D195" s="297"/>
      <c r="E195" s="316"/>
      <c r="F195" s="316"/>
      <c r="G195" s="316"/>
    </row>
    <row r="196" spans="4:7" ht="11.25">
      <c r="D196" s="297"/>
      <c r="E196" s="316"/>
      <c r="F196" s="316"/>
      <c r="G196" s="316"/>
    </row>
    <row r="197" spans="4:7" ht="11.25">
      <c r="D197" s="297"/>
      <c r="E197" s="316"/>
      <c r="F197" s="316"/>
      <c r="G197" s="316"/>
    </row>
    <row r="198" spans="4:7" ht="11.25">
      <c r="D198" s="297"/>
      <c r="E198" s="316"/>
      <c r="F198" s="316"/>
      <c r="G198" s="316"/>
    </row>
    <row r="199" spans="4:7" ht="11.25">
      <c r="D199" s="297"/>
      <c r="E199" s="316"/>
      <c r="F199" s="316"/>
      <c r="G199" s="316"/>
    </row>
    <row r="200" spans="4:7" ht="11.25">
      <c r="D200" s="297"/>
      <c r="E200" s="316"/>
      <c r="F200" s="316"/>
      <c r="G200" s="316"/>
    </row>
    <row r="201" spans="4:7" ht="11.25">
      <c r="D201" s="297"/>
      <c r="E201" s="316"/>
      <c r="F201" s="316"/>
      <c r="G201" s="316"/>
    </row>
    <row r="202" spans="4:7" ht="11.25">
      <c r="D202" s="297"/>
      <c r="E202" s="316"/>
      <c r="F202" s="316"/>
      <c r="G202" s="316"/>
    </row>
    <row r="203" spans="4:7" ht="11.25">
      <c r="D203" s="297"/>
      <c r="E203" s="316"/>
      <c r="F203" s="316"/>
      <c r="G203" s="316"/>
    </row>
    <row r="204" spans="4:7" ht="11.25">
      <c r="D204" s="297"/>
      <c r="E204" s="316"/>
      <c r="F204" s="316"/>
      <c r="G204" s="316"/>
    </row>
    <row r="205" spans="4:7" ht="11.25">
      <c r="D205" s="297"/>
      <c r="E205" s="316"/>
      <c r="F205" s="316"/>
      <c r="G205" s="316"/>
    </row>
    <row r="206" spans="4:7" ht="11.25">
      <c r="D206" s="297"/>
      <c r="E206" s="316"/>
      <c r="F206" s="316"/>
      <c r="G206" s="316"/>
    </row>
    <row r="207" spans="4:7" ht="11.25">
      <c r="D207" s="297"/>
      <c r="E207" s="316"/>
      <c r="F207" s="316"/>
      <c r="G207" s="316"/>
    </row>
    <row r="208" spans="4:7" ht="11.25">
      <c r="D208" s="297"/>
      <c r="E208" s="316"/>
      <c r="F208" s="316"/>
      <c r="G208" s="316"/>
    </row>
    <row r="209" spans="4:7" ht="11.25">
      <c r="D209" s="297"/>
      <c r="E209" s="316"/>
      <c r="F209" s="316"/>
      <c r="G209" s="316"/>
    </row>
    <row r="210" spans="4:7" ht="11.25">
      <c r="D210" s="297"/>
      <c r="E210" s="316"/>
      <c r="F210" s="316"/>
      <c r="G210" s="316"/>
    </row>
    <row r="211" spans="4:7" ht="11.25">
      <c r="D211" s="297"/>
      <c r="E211" s="316"/>
      <c r="F211" s="316"/>
      <c r="G211" s="316"/>
    </row>
    <row r="212" spans="4:7" ht="11.25">
      <c r="D212" s="297"/>
      <c r="E212" s="316"/>
      <c r="F212" s="316"/>
      <c r="G212" s="316"/>
    </row>
    <row r="213" spans="4:7" ht="11.25">
      <c r="D213" s="297"/>
      <c r="E213" s="316"/>
      <c r="F213" s="316"/>
      <c r="G213" s="316"/>
    </row>
    <row r="214" spans="4:7" ht="11.25">
      <c r="D214" s="297"/>
      <c r="E214" s="316"/>
      <c r="F214" s="316"/>
      <c r="G214" s="316"/>
    </row>
    <row r="215" spans="4:7" ht="11.25">
      <c r="D215" s="297"/>
      <c r="E215" s="316"/>
      <c r="F215" s="316"/>
      <c r="G215" s="316"/>
    </row>
    <row r="216" spans="4:7" ht="11.25">
      <c r="D216" s="297"/>
      <c r="E216" s="316"/>
      <c r="F216" s="316"/>
      <c r="G216" s="316"/>
    </row>
    <row r="217" spans="4:7" ht="11.25">
      <c r="D217" s="297"/>
      <c r="E217" s="316"/>
      <c r="F217" s="316"/>
      <c r="G217" s="316"/>
    </row>
    <row r="218" spans="4:7" ht="11.25">
      <c r="D218" s="297"/>
      <c r="E218" s="316"/>
      <c r="F218" s="316"/>
      <c r="G218" s="316"/>
    </row>
    <row r="219" spans="4:7" ht="11.25">
      <c r="D219" s="297"/>
      <c r="E219" s="316"/>
      <c r="F219" s="316"/>
      <c r="G219" s="316"/>
    </row>
    <row r="220" spans="4:7" ht="11.25">
      <c r="D220" s="297"/>
      <c r="E220" s="316"/>
      <c r="F220" s="316"/>
      <c r="G220" s="316"/>
    </row>
    <row r="221" spans="4:7" ht="11.25">
      <c r="D221" s="297"/>
      <c r="E221" s="316"/>
      <c r="F221" s="316"/>
      <c r="G221" s="316"/>
    </row>
    <row r="222" spans="4:7" ht="11.25">
      <c r="D222" s="297"/>
      <c r="E222" s="316"/>
      <c r="F222" s="316"/>
      <c r="G222" s="316"/>
    </row>
    <row r="223" spans="4:7" ht="11.25">
      <c r="D223" s="297"/>
      <c r="E223" s="316"/>
      <c r="F223" s="316"/>
      <c r="G223" s="316"/>
    </row>
    <row r="224" spans="4:7" ht="11.25">
      <c r="D224" s="297"/>
      <c r="E224" s="316"/>
      <c r="F224" s="316"/>
      <c r="G224" s="316"/>
    </row>
    <row r="225" spans="4:7" ht="11.25">
      <c r="D225" s="297"/>
      <c r="E225" s="316"/>
      <c r="F225" s="316"/>
      <c r="G225" s="316"/>
    </row>
    <row r="226" spans="4:7" ht="11.25">
      <c r="D226" s="297"/>
      <c r="E226" s="316"/>
      <c r="F226" s="316"/>
      <c r="G226" s="316"/>
    </row>
    <row r="227" spans="4:7" ht="11.25">
      <c r="D227" s="297"/>
      <c r="E227" s="316"/>
      <c r="F227" s="316"/>
      <c r="G227" s="316"/>
    </row>
    <row r="228" spans="4:7" ht="11.25">
      <c r="D228" s="297"/>
      <c r="E228" s="316"/>
      <c r="F228" s="316"/>
      <c r="G228" s="316"/>
    </row>
    <row r="229" spans="4:7" ht="11.25">
      <c r="D229" s="297"/>
      <c r="E229" s="316"/>
      <c r="F229" s="316"/>
      <c r="G229" s="316"/>
    </row>
    <row r="230" spans="4:7" ht="11.25">
      <c r="D230" s="297"/>
      <c r="E230" s="316"/>
      <c r="F230" s="316"/>
      <c r="G230" s="316"/>
    </row>
    <row r="231" spans="4:7" ht="11.25">
      <c r="D231" s="297"/>
      <c r="E231" s="316"/>
      <c r="F231" s="316"/>
      <c r="G231" s="316"/>
    </row>
    <row r="232" spans="4:7" ht="11.25">
      <c r="D232" s="297"/>
      <c r="E232" s="316"/>
      <c r="F232" s="316"/>
      <c r="G232" s="316"/>
    </row>
    <row r="233" spans="4:7" ht="11.25">
      <c r="D233" s="297"/>
      <c r="E233" s="316"/>
      <c r="F233" s="316"/>
      <c r="G233" s="316"/>
    </row>
    <row r="234" spans="4:7" ht="11.25">
      <c r="D234" s="297"/>
      <c r="E234" s="316"/>
      <c r="F234" s="316"/>
      <c r="G234" s="316"/>
    </row>
    <row r="235" spans="4:7" ht="11.25">
      <c r="D235" s="297"/>
      <c r="E235" s="316"/>
      <c r="F235" s="316"/>
      <c r="G235" s="316"/>
    </row>
    <row r="236" spans="4:7" ht="11.25">
      <c r="D236" s="297"/>
      <c r="E236" s="316"/>
      <c r="F236" s="316"/>
      <c r="G236" s="316"/>
    </row>
    <row r="237" spans="4:7" ht="11.25">
      <c r="D237" s="297"/>
      <c r="E237" s="316"/>
      <c r="F237" s="316"/>
      <c r="G237" s="316"/>
    </row>
    <row r="238" spans="4:7" ht="11.25">
      <c r="D238" s="297"/>
      <c r="E238" s="316"/>
      <c r="F238" s="316"/>
      <c r="G238" s="316"/>
    </row>
    <row r="239" spans="4:7" ht="11.25">
      <c r="D239" s="297"/>
      <c r="E239" s="316"/>
      <c r="F239" s="316"/>
      <c r="G239" s="316"/>
    </row>
    <row r="240" spans="4:7" ht="11.25">
      <c r="D240" s="297"/>
      <c r="E240" s="316"/>
      <c r="F240" s="316"/>
      <c r="G240" s="316"/>
    </row>
    <row r="241" spans="4:7" ht="11.25">
      <c r="D241" s="297"/>
      <c r="E241" s="316"/>
      <c r="F241" s="316"/>
      <c r="G241" s="316"/>
    </row>
    <row r="242" spans="4:7" ht="11.25">
      <c r="D242" s="297"/>
      <c r="E242" s="316"/>
      <c r="F242" s="316"/>
      <c r="G242" s="316"/>
    </row>
    <row r="243" spans="4:7" ht="11.25">
      <c r="D243" s="297"/>
      <c r="E243" s="316"/>
      <c r="F243" s="316"/>
      <c r="G243" s="316"/>
    </row>
    <row r="244" spans="4:7" ht="11.25">
      <c r="D244" s="297"/>
      <c r="E244" s="316"/>
      <c r="F244" s="316"/>
      <c r="G244" s="316"/>
    </row>
    <row r="245" spans="4:7" ht="11.25">
      <c r="D245" s="297"/>
      <c r="E245" s="316"/>
      <c r="F245" s="316"/>
      <c r="G245" s="316"/>
    </row>
    <row r="246" spans="4:7" ht="11.25">
      <c r="D246" s="297"/>
      <c r="E246" s="316"/>
      <c r="F246" s="316"/>
      <c r="G246" s="316"/>
    </row>
    <row r="247" spans="4:7" ht="11.25">
      <c r="D247" s="297"/>
      <c r="E247" s="316"/>
      <c r="F247" s="316"/>
      <c r="G247" s="316"/>
    </row>
    <row r="248" spans="4:7" ht="11.25">
      <c r="D248" s="297"/>
      <c r="E248" s="316"/>
      <c r="F248" s="316"/>
      <c r="G248" s="316"/>
    </row>
    <row r="249" spans="4:7" ht="11.25">
      <c r="D249" s="297"/>
      <c r="E249" s="316"/>
      <c r="F249" s="316"/>
      <c r="G249" s="316"/>
    </row>
    <row r="250" spans="4:7" ht="11.25">
      <c r="D250" s="297"/>
      <c r="E250" s="316"/>
      <c r="F250" s="316"/>
      <c r="G250" s="316"/>
    </row>
    <row r="251" spans="4:7" ht="11.25">
      <c r="D251" s="297"/>
      <c r="E251" s="316"/>
      <c r="F251" s="316"/>
      <c r="G251" s="316"/>
    </row>
    <row r="252" spans="4:7" ht="11.25">
      <c r="D252" s="297"/>
      <c r="E252" s="316"/>
      <c r="F252" s="316"/>
      <c r="G252" s="316"/>
    </row>
    <row r="253" spans="4:7" ht="11.25">
      <c r="D253" s="297"/>
      <c r="E253" s="316"/>
      <c r="F253" s="316"/>
      <c r="G253" s="316"/>
    </row>
    <row r="254" spans="4:7" ht="11.25">
      <c r="D254" s="297"/>
      <c r="E254" s="316"/>
      <c r="F254" s="316"/>
      <c r="G254" s="316"/>
    </row>
    <row r="255" spans="4:7" ht="11.25">
      <c r="D255" s="297"/>
      <c r="E255" s="316"/>
      <c r="F255" s="316"/>
      <c r="G255" s="316"/>
    </row>
    <row r="256" spans="4:7" ht="11.25">
      <c r="D256" s="297"/>
      <c r="E256" s="316"/>
      <c r="F256" s="316"/>
      <c r="G256" s="316"/>
    </row>
    <row r="257" spans="4:7" ht="11.25">
      <c r="D257" s="297"/>
      <c r="E257" s="316"/>
      <c r="F257" s="316"/>
      <c r="G257" s="316"/>
    </row>
    <row r="258" spans="4:7" ht="11.25">
      <c r="D258" s="297"/>
      <c r="E258" s="316"/>
      <c r="F258" s="316"/>
      <c r="G258" s="316"/>
    </row>
    <row r="259" spans="4:7" ht="11.25">
      <c r="D259" s="297"/>
      <c r="E259" s="316"/>
      <c r="F259" s="316"/>
      <c r="G259" s="316"/>
    </row>
    <row r="260" spans="4:7" ht="11.25">
      <c r="D260" s="297"/>
      <c r="E260" s="316"/>
      <c r="F260" s="316"/>
      <c r="G260" s="316"/>
    </row>
    <row r="261" spans="4:7" ht="11.25">
      <c r="D261" s="297"/>
      <c r="E261" s="316"/>
      <c r="F261" s="316"/>
      <c r="G261" s="316"/>
    </row>
    <row r="262" spans="4:7" ht="11.25">
      <c r="D262" s="297"/>
      <c r="E262" s="316"/>
      <c r="F262" s="316"/>
      <c r="G262" s="316"/>
    </row>
    <row r="263" spans="4:7" ht="11.25">
      <c r="D263" s="297"/>
      <c r="E263" s="316"/>
      <c r="F263" s="316"/>
      <c r="G263" s="316"/>
    </row>
    <row r="264" spans="4:7" ht="11.25">
      <c r="D264" s="297"/>
      <c r="E264" s="316"/>
      <c r="F264" s="316"/>
      <c r="G264" s="316"/>
    </row>
    <row r="265" spans="4:7" ht="11.25">
      <c r="D265" s="297"/>
      <c r="E265" s="316"/>
      <c r="F265" s="316"/>
      <c r="G265" s="316"/>
    </row>
    <row r="266" spans="4:7" ht="11.25">
      <c r="D266" s="297"/>
      <c r="E266" s="316"/>
      <c r="F266" s="316"/>
      <c r="G266" s="316"/>
    </row>
    <row r="267" spans="4:7" ht="11.25">
      <c r="D267" s="297"/>
      <c r="E267" s="316"/>
      <c r="F267" s="316"/>
      <c r="G267" s="316"/>
    </row>
    <row r="268" spans="4:7" ht="11.25">
      <c r="D268" s="297"/>
      <c r="E268" s="316"/>
      <c r="F268" s="316"/>
      <c r="G268" s="316"/>
    </row>
    <row r="269" spans="4:7" ht="11.25">
      <c r="D269" s="297"/>
      <c r="E269" s="316"/>
      <c r="F269" s="316"/>
      <c r="G269" s="316"/>
    </row>
    <row r="270" spans="4:7" ht="11.25">
      <c r="D270" s="297"/>
      <c r="E270" s="316"/>
      <c r="F270" s="316"/>
      <c r="G270" s="316"/>
    </row>
    <row r="271" spans="4:7" ht="11.25">
      <c r="D271" s="297"/>
      <c r="E271" s="316"/>
      <c r="F271" s="316"/>
      <c r="G271" s="316"/>
    </row>
    <row r="272" spans="4:7" ht="11.25">
      <c r="D272" s="297"/>
      <c r="E272" s="316"/>
      <c r="F272" s="316"/>
      <c r="G272" s="316"/>
    </row>
    <row r="273" spans="4:7" ht="11.25">
      <c r="D273" s="297"/>
      <c r="E273" s="316"/>
      <c r="F273" s="316"/>
      <c r="G273" s="316"/>
    </row>
    <row r="274" spans="4:7" ht="11.25">
      <c r="D274" s="297"/>
      <c r="E274" s="316"/>
      <c r="F274" s="316"/>
      <c r="G274" s="316"/>
    </row>
    <row r="275" spans="4:7" ht="11.25">
      <c r="D275" s="297"/>
      <c r="E275" s="316"/>
      <c r="F275" s="316"/>
      <c r="G275" s="316"/>
    </row>
    <row r="276" spans="4:7" ht="11.25">
      <c r="D276" s="297"/>
      <c r="E276" s="316"/>
      <c r="F276" s="316"/>
      <c r="G276" s="316"/>
    </row>
    <row r="277" spans="4:7" ht="11.25">
      <c r="D277" s="297"/>
      <c r="E277" s="316"/>
      <c r="F277" s="316"/>
      <c r="G277" s="316"/>
    </row>
    <row r="278" spans="4:7" ht="11.25">
      <c r="D278" s="297"/>
      <c r="E278" s="316"/>
      <c r="F278" s="316"/>
      <c r="G278" s="316"/>
    </row>
    <row r="279" spans="4:7" ht="11.25">
      <c r="D279" s="297"/>
      <c r="E279" s="316"/>
      <c r="F279" s="316"/>
      <c r="G279" s="316"/>
    </row>
    <row r="280" spans="4:7" ht="11.25">
      <c r="D280" s="297"/>
      <c r="E280" s="316"/>
      <c r="F280" s="316"/>
      <c r="G280" s="316"/>
    </row>
    <row r="281" spans="4:7" ht="11.25">
      <c r="D281" s="297"/>
      <c r="E281" s="316"/>
      <c r="F281" s="316"/>
      <c r="G281" s="316"/>
    </row>
    <row r="282" spans="4:7" ht="11.25">
      <c r="D282" s="297"/>
      <c r="E282" s="316"/>
      <c r="F282" s="316"/>
      <c r="G282" s="316"/>
    </row>
    <row r="283" spans="4:7" ht="11.25">
      <c r="D283" s="297"/>
      <c r="E283" s="316"/>
      <c r="F283" s="316"/>
      <c r="G283" s="316"/>
    </row>
    <row r="284" spans="4:7" ht="11.25">
      <c r="D284" s="297"/>
      <c r="E284" s="316"/>
      <c r="F284" s="316"/>
      <c r="G284" s="316"/>
    </row>
    <row r="285" spans="4:7" ht="11.25">
      <c r="D285" s="297"/>
      <c r="E285" s="316"/>
      <c r="F285" s="316"/>
      <c r="G285" s="316"/>
    </row>
    <row r="286" spans="4:7" ht="11.25">
      <c r="D286" s="297"/>
      <c r="E286" s="316"/>
      <c r="F286" s="316"/>
      <c r="G286" s="316"/>
    </row>
    <row r="287" spans="4:7" ht="11.25">
      <c r="D287" s="297"/>
      <c r="E287" s="316"/>
      <c r="F287" s="316"/>
      <c r="G287" s="316"/>
    </row>
    <row r="288" spans="4:7" ht="11.25">
      <c r="D288" s="297"/>
      <c r="E288" s="316"/>
      <c r="F288" s="316"/>
      <c r="G288" s="316"/>
    </row>
    <row r="289" spans="4:7" ht="11.25">
      <c r="D289" s="297"/>
      <c r="E289" s="316"/>
      <c r="F289" s="316"/>
      <c r="G289" s="316"/>
    </row>
    <row r="290" spans="4:7" ht="11.25">
      <c r="D290" s="297"/>
      <c r="E290" s="316"/>
      <c r="F290" s="316"/>
      <c r="G290" s="316"/>
    </row>
    <row r="291" spans="4:7" ht="11.25">
      <c r="D291" s="297"/>
      <c r="E291" s="316"/>
      <c r="F291" s="316"/>
      <c r="G291" s="316"/>
    </row>
    <row r="292" spans="4:7" ht="11.25">
      <c r="D292" s="297"/>
      <c r="E292" s="316"/>
      <c r="F292" s="316"/>
      <c r="G292" s="316"/>
    </row>
    <row r="293" spans="4:7" ht="11.25">
      <c r="D293" s="297"/>
      <c r="E293" s="316"/>
      <c r="F293" s="316"/>
      <c r="G293" s="316"/>
    </row>
    <row r="294" spans="4:7" ht="11.25">
      <c r="D294" s="297"/>
      <c r="E294" s="316"/>
      <c r="F294" s="316"/>
      <c r="G294" s="316"/>
    </row>
    <row r="295" spans="4:7" ht="11.25">
      <c r="D295" s="297"/>
      <c r="E295" s="316"/>
      <c r="F295" s="316"/>
      <c r="G295" s="316"/>
    </row>
    <row r="296" spans="4:7" ht="11.25">
      <c r="D296" s="297"/>
      <c r="E296" s="316"/>
      <c r="F296" s="316"/>
      <c r="G296" s="316"/>
    </row>
    <row r="297" spans="4:7" ht="11.25">
      <c r="D297" s="297"/>
      <c r="E297" s="316"/>
      <c r="F297" s="316"/>
      <c r="G297" s="316"/>
    </row>
    <row r="298" spans="4:7" ht="11.25">
      <c r="D298" s="297"/>
      <c r="E298" s="316"/>
      <c r="F298" s="316"/>
      <c r="G298" s="316"/>
    </row>
    <row r="299" spans="4:7" ht="11.25">
      <c r="D299" s="297"/>
      <c r="E299" s="316"/>
      <c r="F299" s="316"/>
      <c r="G299" s="316"/>
    </row>
    <row r="300" spans="4:7" ht="11.25">
      <c r="D300" s="297"/>
      <c r="E300" s="316"/>
      <c r="F300" s="316"/>
      <c r="G300" s="316"/>
    </row>
    <row r="301" spans="4:7" ht="11.25">
      <c r="D301" s="297"/>
      <c r="E301" s="316"/>
      <c r="F301" s="316"/>
      <c r="G301" s="316"/>
    </row>
    <row r="302" spans="4:7" ht="11.25">
      <c r="D302" s="297"/>
      <c r="E302" s="316"/>
      <c r="F302" s="316"/>
      <c r="G302" s="316"/>
    </row>
    <row r="303" spans="4:7" ht="11.25">
      <c r="D303" s="297"/>
      <c r="E303" s="316"/>
      <c r="F303" s="316"/>
      <c r="G303" s="316"/>
    </row>
    <row r="304" spans="4:7" ht="11.25">
      <c r="D304" s="297"/>
      <c r="E304" s="316"/>
      <c r="F304" s="316"/>
      <c r="G304" s="316"/>
    </row>
    <row r="305" spans="4:7" ht="11.25">
      <c r="D305" s="297"/>
      <c r="E305" s="316"/>
      <c r="F305" s="316"/>
      <c r="G305" s="316"/>
    </row>
    <row r="306" spans="4:7" ht="11.25">
      <c r="D306" s="297"/>
      <c r="E306" s="316"/>
      <c r="F306" s="316"/>
      <c r="G306" s="316"/>
    </row>
    <row r="307" spans="4:7" ht="11.25">
      <c r="D307" s="297"/>
      <c r="E307" s="316"/>
      <c r="F307" s="316"/>
      <c r="G307" s="316"/>
    </row>
    <row r="308" spans="4:7" ht="11.25">
      <c r="D308" s="297"/>
      <c r="E308" s="316"/>
      <c r="F308" s="316"/>
      <c r="G308" s="316"/>
    </row>
    <row r="309" spans="4:7" ht="11.25">
      <c r="D309" s="297"/>
      <c r="E309" s="316"/>
      <c r="F309" s="316"/>
      <c r="G309" s="316"/>
    </row>
    <row r="310" spans="4:7" ht="11.25">
      <c r="D310" s="297"/>
      <c r="E310" s="316"/>
      <c r="F310" s="316"/>
      <c r="G310" s="316"/>
    </row>
    <row r="311" spans="4:7" ht="11.25">
      <c r="D311" s="297"/>
      <c r="E311" s="316"/>
      <c r="F311" s="316"/>
      <c r="G311" s="316"/>
    </row>
    <row r="312" spans="4:7" ht="11.25">
      <c r="D312" s="297"/>
      <c r="E312" s="316"/>
      <c r="F312" s="316"/>
      <c r="G312" s="316"/>
    </row>
    <row r="313" spans="4:7" ht="11.25">
      <c r="D313" s="297"/>
      <c r="E313" s="316"/>
      <c r="F313" s="316"/>
      <c r="G313" s="316"/>
    </row>
    <row r="314" spans="4:7" ht="11.25">
      <c r="D314" s="297"/>
      <c r="E314" s="316"/>
      <c r="F314" s="316"/>
      <c r="G314" s="316"/>
    </row>
    <row r="315" spans="4:7" ht="11.25">
      <c r="D315" s="297"/>
      <c r="E315" s="316"/>
      <c r="F315" s="316"/>
      <c r="G315" s="316"/>
    </row>
    <row r="316" spans="4:7" ht="11.25">
      <c r="D316" s="297"/>
      <c r="E316" s="316"/>
      <c r="F316" s="316"/>
      <c r="G316" s="316"/>
    </row>
    <row r="317" spans="4:7" ht="11.25">
      <c r="D317" s="297"/>
      <c r="E317" s="316"/>
      <c r="F317" s="316"/>
      <c r="G317" s="316"/>
    </row>
    <row r="318" spans="4:7" ht="11.25">
      <c r="D318" s="297"/>
      <c r="E318" s="316"/>
      <c r="F318" s="316"/>
      <c r="G318" s="316"/>
    </row>
    <row r="319" spans="4:7" ht="11.25">
      <c r="D319" s="297"/>
      <c r="E319" s="316"/>
      <c r="F319" s="316"/>
      <c r="G319" s="316"/>
    </row>
    <row r="320" spans="4:7" ht="11.25">
      <c r="D320" s="297"/>
      <c r="E320" s="316"/>
      <c r="F320" s="316"/>
      <c r="G320" s="316"/>
    </row>
    <row r="321" spans="4:7" ht="11.25">
      <c r="D321" s="297"/>
      <c r="E321" s="316"/>
      <c r="F321" s="316"/>
      <c r="G321" s="316"/>
    </row>
    <row r="322" spans="4:7" ht="11.25">
      <c r="D322" s="297"/>
      <c r="E322" s="316"/>
      <c r="F322" s="316"/>
      <c r="G322" s="316"/>
    </row>
    <row r="323" spans="4:7" ht="11.25">
      <c r="D323" s="297"/>
      <c r="E323" s="316"/>
      <c r="F323" s="316"/>
      <c r="G323" s="316"/>
    </row>
    <row r="324" spans="4:7" ht="11.25">
      <c r="D324" s="297"/>
      <c r="E324" s="316"/>
      <c r="F324" s="316"/>
      <c r="G324" s="316"/>
    </row>
    <row r="325" spans="4:7" ht="11.25">
      <c r="D325" s="297"/>
      <c r="E325" s="316"/>
      <c r="F325" s="316"/>
      <c r="G325" s="316"/>
    </row>
    <row r="326" spans="4:7" ht="11.25">
      <c r="D326" s="297"/>
      <c r="E326" s="316"/>
      <c r="F326" s="316"/>
      <c r="G326" s="316"/>
    </row>
    <row r="327" spans="4:7" ht="11.25">
      <c r="D327" s="297"/>
      <c r="E327" s="316"/>
      <c r="F327" s="316"/>
      <c r="G327" s="316"/>
    </row>
    <row r="328" spans="4:7" ht="11.25">
      <c r="D328" s="297"/>
      <c r="E328" s="316"/>
      <c r="F328" s="316"/>
      <c r="G328" s="316"/>
    </row>
    <row r="329" spans="4:7" ht="11.25">
      <c r="D329" s="297"/>
      <c r="E329" s="316"/>
      <c r="F329" s="316"/>
      <c r="G329" s="316"/>
    </row>
    <row r="330" spans="4:7" ht="11.25">
      <c r="D330" s="297"/>
      <c r="E330" s="316"/>
      <c r="F330" s="316"/>
      <c r="G330" s="316"/>
    </row>
    <row r="331" spans="4:7" ht="11.25">
      <c r="D331" s="297"/>
      <c r="E331" s="316"/>
      <c r="F331" s="316"/>
      <c r="G331" s="316"/>
    </row>
    <row r="332" spans="4:7" ht="11.25">
      <c r="D332" s="297"/>
      <c r="E332" s="316"/>
      <c r="F332" s="316"/>
      <c r="G332" s="316"/>
    </row>
    <row r="333" spans="4:7" ht="11.25">
      <c r="D333" s="297"/>
      <c r="E333" s="316"/>
      <c r="F333" s="316"/>
      <c r="G333" s="316"/>
    </row>
    <row r="334" spans="4:7" ht="11.25">
      <c r="D334" s="297"/>
      <c r="E334" s="316"/>
      <c r="F334" s="316"/>
      <c r="G334" s="316"/>
    </row>
    <row r="335" spans="4:7" ht="11.25">
      <c r="D335" s="297"/>
      <c r="E335" s="316"/>
      <c r="F335" s="316"/>
      <c r="G335" s="316"/>
    </row>
    <row r="336" spans="4:7" ht="11.25">
      <c r="D336" s="297"/>
      <c r="E336" s="316"/>
      <c r="F336" s="316"/>
      <c r="G336" s="316"/>
    </row>
    <row r="337" spans="4:7" ht="11.25">
      <c r="D337" s="297"/>
      <c r="E337" s="316"/>
      <c r="F337" s="316"/>
      <c r="G337" s="316"/>
    </row>
    <row r="338" spans="4:7" ht="11.25">
      <c r="D338" s="297"/>
      <c r="E338" s="316"/>
      <c r="F338" s="316"/>
      <c r="G338" s="316"/>
    </row>
    <row r="339" spans="4:7" ht="11.25">
      <c r="D339" s="297"/>
      <c r="E339" s="316"/>
      <c r="F339" s="316"/>
      <c r="G339" s="316"/>
    </row>
    <row r="340" spans="4:7" ht="11.25">
      <c r="D340" s="297"/>
      <c r="E340" s="316"/>
      <c r="F340" s="316"/>
      <c r="G340" s="316"/>
    </row>
    <row r="341" spans="4:7" ht="11.25">
      <c r="D341" s="297"/>
      <c r="E341" s="316"/>
      <c r="F341" s="316"/>
      <c r="G341" s="316"/>
    </row>
    <row r="342" spans="4:7" ht="11.25">
      <c r="D342" s="297"/>
      <c r="E342" s="316"/>
      <c r="F342" s="316"/>
      <c r="G342" s="316"/>
    </row>
    <row r="343" spans="4:7" ht="11.25">
      <c r="D343" s="297"/>
      <c r="E343" s="316"/>
      <c r="F343" s="316"/>
      <c r="G343" s="316"/>
    </row>
    <row r="344" spans="4:7" ht="11.25">
      <c r="D344" s="297"/>
      <c r="E344" s="316"/>
      <c r="F344" s="316"/>
      <c r="G344" s="316"/>
    </row>
    <row r="345" spans="4:7" ht="11.25">
      <c r="D345" s="297"/>
      <c r="E345" s="316"/>
      <c r="F345" s="316"/>
      <c r="G345" s="316"/>
    </row>
    <row r="346" spans="4:7" ht="11.25">
      <c r="D346" s="297"/>
      <c r="E346" s="316"/>
      <c r="F346" s="316"/>
      <c r="G346" s="316"/>
    </row>
    <row r="347" spans="4:7" ht="11.25">
      <c r="D347" s="297"/>
      <c r="E347" s="316"/>
      <c r="F347" s="316"/>
      <c r="G347" s="316"/>
    </row>
    <row r="348" spans="4:7" ht="11.25">
      <c r="D348" s="297"/>
      <c r="E348" s="316"/>
      <c r="F348" s="316"/>
      <c r="G348" s="316"/>
    </row>
    <row r="349" spans="4:7" ht="11.25">
      <c r="D349" s="297"/>
      <c r="E349" s="316"/>
      <c r="F349" s="316"/>
      <c r="G349" s="316"/>
    </row>
    <row r="350" spans="4:7" ht="11.25">
      <c r="D350" s="297"/>
      <c r="E350" s="316"/>
      <c r="F350" s="316"/>
      <c r="G350" s="316"/>
    </row>
    <row r="351" spans="4:7" ht="11.25">
      <c r="D351" s="297"/>
      <c r="E351" s="316"/>
      <c r="F351" s="316"/>
      <c r="G351" s="316"/>
    </row>
    <row r="352" spans="4:7" ht="11.25">
      <c r="D352" s="297"/>
      <c r="E352" s="316"/>
      <c r="F352" s="316"/>
      <c r="G352" s="316"/>
    </row>
    <row r="353" spans="4:7" ht="11.25">
      <c r="D353" s="297"/>
      <c r="E353" s="316"/>
      <c r="F353" s="316"/>
      <c r="G353" s="316"/>
    </row>
    <row r="354" spans="4:7" ht="11.25">
      <c r="D354" s="297"/>
      <c r="E354" s="316"/>
      <c r="F354" s="316"/>
      <c r="G354" s="316"/>
    </row>
    <row r="355" spans="4:7" ht="11.25">
      <c r="D355" s="297"/>
      <c r="E355" s="316"/>
      <c r="F355" s="316"/>
      <c r="G355" s="316"/>
    </row>
    <row r="356" spans="4:7" ht="11.25">
      <c r="D356" s="297"/>
      <c r="E356" s="316"/>
      <c r="F356" s="316"/>
      <c r="G356" s="316"/>
    </row>
    <row r="357" spans="4:7" ht="11.25">
      <c r="D357" s="297"/>
      <c r="E357" s="316"/>
      <c r="F357" s="316"/>
      <c r="G357" s="316"/>
    </row>
    <row r="358" spans="4:7" ht="11.25">
      <c r="D358" s="297"/>
      <c r="E358" s="316"/>
      <c r="F358" s="316"/>
      <c r="G358" s="316"/>
    </row>
    <row r="359" spans="4:7" ht="11.25">
      <c r="D359" s="297"/>
      <c r="E359" s="316"/>
      <c r="F359" s="316"/>
      <c r="G359" s="316"/>
    </row>
    <row r="360" spans="4:7" ht="11.25">
      <c r="D360" s="297"/>
      <c r="E360" s="316"/>
      <c r="F360" s="316"/>
      <c r="G360" s="316"/>
    </row>
    <row r="361" spans="4:7" ht="11.25">
      <c r="D361" s="297"/>
      <c r="E361" s="316"/>
      <c r="F361" s="316"/>
      <c r="G361" s="316"/>
    </row>
    <row r="362" spans="4:7" ht="11.25">
      <c r="D362" s="297"/>
      <c r="E362" s="316"/>
      <c r="F362" s="316"/>
      <c r="G362" s="316"/>
    </row>
    <row r="363" spans="4:7" ht="11.25">
      <c r="D363" s="297"/>
      <c r="E363" s="316"/>
      <c r="F363" s="316"/>
      <c r="G363" s="316"/>
    </row>
    <row r="364" spans="4:7" ht="11.25">
      <c r="D364" s="297"/>
      <c r="E364" s="316"/>
      <c r="F364" s="316"/>
      <c r="G364" s="316"/>
    </row>
    <row r="365" spans="4:7" ht="11.25">
      <c r="D365" s="297"/>
      <c r="E365" s="316"/>
      <c r="F365" s="316"/>
      <c r="G365" s="316"/>
    </row>
    <row r="366" spans="4:7" ht="11.25">
      <c r="D366" s="297"/>
      <c r="E366" s="316"/>
      <c r="F366" s="316"/>
      <c r="G366" s="316"/>
    </row>
    <row r="367" spans="4:7" ht="11.25">
      <c r="D367" s="297"/>
      <c r="E367" s="316"/>
      <c r="F367" s="316"/>
      <c r="G367" s="316"/>
    </row>
    <row r="368" spans="4:7" ht="11.25">
      <c r="D368" s="297"/>
      <c r="E368" s="316"/>
      <c r="F368" s="316"/>
      <c r="G368" s="316"/>
    </row>
    <row r="369" spans="4:7" ht="11.25">
      <c r="D369" s="297"/>
      <c r="E369" s="316"/>
      <c r="F369" s="316"/>
      <c r="G369" s="316"/>
    </row>
    <row r="370" spans="4:7" ht="11.25">
      <c r="D370" s="297"/>
      <c r="E370" s="316"/>
      <c r="F370" s="316"/>
      <c r="G370" s="316"/>
    </row>
    <row r="371" spans="4:7" ht="11.25">
      <c r="D371" s="297"/>
      <c r="E371" s="316"/>
      <c r="F371" s="316"/>
      <c r="G371" s="316"/>
    </row>
    <row r="372" spans="4:7" ht="11.25">
      <c r="D372" s="297"/>
      <c r="E372" s="316"/>
      <c r="F372" s="316"/>
      <c r="G372" s="316"/>
    </row>
    <row r="373" spans="4:7" ht="11.25">
      <c r="D373" s="297"/>
      <c r="E373" s="316"/>
      <c r="F373" s="316"/>
      <c r="G373" s="316"/>
    </row>
    <row r="374" spans="4:7" ht="11.25">
      <c r="D374" s="297"/>
      <c r="E374" s="316"/>
      <c r="F374" s="316"/>
      <c r="G374" s="316"/>
    </row>
    <row r="375" spans="4:7" ht="11.25">
      <c r="D375" s="297"/>
      <c r="E375" s="316"/>
      <c r="F375" s="316"/>
      <c r="G375" s="316"/>
    </row>
    <row r="376" spans="4:7" ht="11.25">
      <c r="D376" s="297"/>
      <c r="E376" s="316"/>
      <c r="F376" s="316"/>
      <c r="G376" s="316"/>
    </row>
    <row r="377" spans="4:7" ht="11.25">
      <c r="D377" s="297"/>
      <c r="E377" s="316"/>
      <c r="F377" s="316"/>
      <c r="G377" s="316"/>
    </row>
    <row r="378" spans="4:7" ht="11.25">
      <c r="D378" s="297"/>
      <c r="E378" s="316"/>
      <c r="F378" s="316"/>
      <c r="G378" s="316"/>
    </row>
    <row r="379" spans="4:7" ht="11.25">
      <c r="D379" s="297"/>
      <c r="E379" s="316"/>
      <c r="F379" s="316"/>
      <c r="G379" s="316"/>
    </row>
    <row r="380" spans="4:7" ht="11.25">
      <c r="D380" s="297"/>
      <c r="E380" s="316"/>
      <c r="F380" s="316"/>
      <c r="G380" s="316"/>
    </row>
    <row r="381" spans="4:7" ht="11.25">
      <c r="D381" s="297"/>
      <c r="E381" s="316"/>
      <c r="F381" s="316"/>
      <c r="G381" s="316"/>
    </row>
    <row r="382" spans="4:7" ht="11.25">
      <c r="D382" s="297"/>
      <c r="E382" s="316"/>
      <c r="F382" s="316"/>
      <c r="G382" s="316"/>
    </row>
    <row r="383" spans="4:7" ht="11.25">
      <c r="D383" s="297"/>
      <c r="E383" s="316"/>
      <c r="F383" s="316"/>
      <c r="G383" s="316"/>
    </row>
    <row r="384" spans="4:7" ht="11.25">
      <c r="D384" s="297"/>
      <c r="E384" s="316"/>
      <c r="F384" s="316"/>
      <c r="G384" s="316"/>
    </row>
    <row r="385" spans="4:7" ht="11.25">
      <c r="D385" s="297"/>
      <c r="E385" s="316"/>
      <c r="F385" s="316"/>
      <c r="G385" s="316"/>
    </row>
    <row r="386" spans="4:7" ht="11.25">
      <c r="D386" s="297"/>
      <c r="E386" s="316"/>
      <c r="F386" s="316"/>
      <c r="G386" s="316"/>
    </row>
    <row r="387" spans="4:7" ht="11.25">
      <c r="D387" s="297"/>
      <c r="E387" s="316"/>
      <c r="F387" s="316"/>
      <c r="G387" s="316"/>
    </row>
    <row r="388" spans="4:7" ht="11.25">
      <c r="D388" s="297"/>
      <c r="E388" s="316"/>
      <c r="F388" s="316"/>
      <c r="G388" s="316"/>
    </row>
    <row r="389" spans="4:7" ht="11.25">
      <c r="D389" s="297"/>
      <c r="E389" s="316"/>
      <c r="F389" s="316"/>
      <c r="G389" s="316"/>
    </row>
    <row r="390" spans="4:7" ht="11.25">
      <c r="D390" s="297"/>
      <c r="E390" s="316"/>
      <c r="F390" s="316"/>
      <c r="G390" s="316"/>
    </row>
    <row r="391" spans="4:7" ht="11.25">
      <c r="D391" s="297"/>
      <c r="E391" s="316"/>
      <c r="F391" s="316"/>
      <c r="G391" s="316"/>
    </row>
    <row r="392" spans="4:7" ht="11.25">
      <c r="D392" s="297"/>
      <c r="E392" s="316"/>
      <c r="F392" s="316"/>
      <c r="G392" s="316"/>
    </row>
    <row r="393" spans="4:7" ht="11.25">
      <c r="D393" s="297"/>
      <c r="E393" s="316"/>
      <c r="F393" s="316"/>
      <c r="G393" s="316"/>
    </row>
    <row r="394" spans="4:7" ht="11.25">
      <c r="D394" s="297"/>
      <c r="E394" s="316"/>
      <c r="F394" s="316"/>
      <c r="G394" s="316"/>
    </row>
    <row r="395" spans="4:7" ht="11.25">
      <c r="D395" s="297"/>
      <c r="E395" s="316"/>
      <c r="F395" s="316"/>
      <c r="G395" s="316"/>
    </row>
    <row r="396" spans="4:7" ht="11.25">
      <c r="D396" s="297"/>
      <c r="E396" s="316"/>
      <c r="F396" s="316"/>
      <c r="G396" s="316"/>
    </row>
    <row r="397" spans="4:7" ht="11.25">
      <c r="D397" s="297"/>
      <c r="E397" s="316"/>
      <c r="F397" s="316"/>
      <c r="G397" s="316"/>
    </row>
    <row r="398" spans="4:7" ht="11.25">
      <c r="D398" s="297"/>
      <c r="E398" s="316"/>
      <c r="F398" s="316"/>
      <c r="G398" s="316"/>
    </row>
    <row r="399" spans="4:7" ht="11.25">
      <c r="D399" s="297"/>
      <c r="E399" s="316"/>
      <c r="F399" s="316"/>
      <c r="G399" s="316"/>
    </row>
    <row r="400" spans="4:7" ht="11.25">
      <c r="D400" s="297"/>
      <c r="E400" s="316"/>
      <c r="F400" s="316"/>
      <c r="G400" s="316"/>
    </row>
    <row r="401" spans="4:7" ht="11.25">
      <c r="D401" s="297"/>
      <c r="E401" s="316"/>
      <c r="F401" s="316"/>
      <c r="G401" s="316"/>
    </row>
    <row r="402" spans="4:7" ht="11.25">
      <c r="D402" s="297"/>
      <c r="E402" s="316"/>
      <c r="F402" s="316"/>
      <c r="G402" s="316"/>
    </row>
    <row r="403" spans="4:7" ht="11.25">
      <c r="D403" s="297"/>
      <c r="E403" s="316"/>
      <c r="F403" s="316"/>
      <c r="G403" s="316"/>
    </row>
    <row r="404" spans="4:7" ht="11.25">
      <c r="D404" s="297"/>
      <c r="E404" s="316"/>
      <c r="F404" s="316"/>
      <c r="G404" s="316"/>
    </row>
    <row r="405" spans="4:7" ht="11.25">
      <c r="D405" s="297"/>
      <c r="E405" s="316"/>
      <c r="F405" s="316"/>
      <c r="G405" s="316"/>
    </row>
    <row r="406" spans="4:7" ht="11.25">
      <c r="D406" s="297"/>
      <c r="E406" s="316"/>
      <c r="F406" s="316"/>
      <c r="G406" s="316"/>
    </row>
    <row r="407" spans="4:7" ht="11.25">
      <c r="D407" s="297"/>
      <c r="E407" s="316"/>
      <c r="F407" s="316"/>
      <c r="G407" s="316"/>
    </row>
    <row r="408" spans="4:7" ht="11.25">
      <c r="D408" s="297"/>
      <c r="E408" s="316"/>
      <c r="F408" s="316"/>
      <c r="G408" s="316"/>
    </row>
    <row r="409" spans="4:7" ht="11.25">
      <c r="D409" s="297"/>
      <c r="E409" s="316"/>
      <c r="F409" s="316"/>
      <c r="G409" s="316"/>
    </row>
    <row r="410" spans="4:7" ht="11.25">
      <c r="D410" s="297"/>
      <c r="E410" s="316"/>
      <c r="F410" s="316"/>
      <c r="G410" s="316"/>
    </row>
    <row r="411" spans="4:7" ht="11.25">
      <c r="D411" s="297"/>
      <c r="E411" s="316"/>
      <c r="F411" s="316"/>
      <c r="G411" s="316"/>
    </row>
    <row r="412" spans="4:7" ht="11.25">
      <c r="D412" s="297"/>
      <c r="E412" s="316"/>
      <c r="F412" s="316"/>
      <c r="G412" s="316"/>
    </row>
    <row r="413" spans="4:7" ht="11.25">
      <c r="D413" s="297"/>
      <c r="E413" s="316"/>
      <c r="F413" s="316"/>
      <c r="G413" s="316"/>
    </row>
    <row r="414" spans="4:7" ht="11.25">
      <c r="D414" s="297"/>
      <c r="E414" s="316"/>
      <c r="F414" s="316"/>
      <c r="G414" s="316"/>
    </row>
    <row r="415" spans="4:7" ht="11.25">
      <c r="D415" s="297"/>
      <c r="E415" s="316"/>
      <c r="F415" s="316"/>
      <c r="G415" s="316"/>
    </row>
    <row r="416" spans="4:7" ht="11.25">
      <c r="D416" s="297"/>
      <c r="E416" s="316"/>
      <c r="F416" s="316"/>
      <c r="G416" s="316"/>
    </row>
    <row r="417" spans="4:7" ht="11.25">
      <c r="D417" s="297"/>
      <c r="E417" s="316"/>
      <c r="F417" s="316"/>
      <c r="G417" s="316"/>
    </row>
    <row r="418" spans="4:7" ht="11.25">
      <c r="D418" s="297"/>
      <c r="E418" s="316"/>
      <c r="F418" s="316"/>
      <c r="G418" s="316"/>
    </row>
    <row r="419" spans="4:7" ht="11.25">
      <c r="D419" s="297"/>
      <c r="E419" s="316"/>
      <c r="F419" s="316"/>
      <c r="G419" s="316"/>
    </row>
    <row r="420" spans="4:7" ht="11.25">
      <c r="D420" s="297"/>
      <c r="E420" s="316"/>
      <c r="F420" s="316"/>
      <c r="G420" s="316"/>
    </row>
    <row r="421" spans="4:7" ht="11.25">
      <c r="D421" s="297"/>
      <c r="E421" s="316"/>
      <c r="F421" s="316"/>
      <c r="G421" s="316"/>
    </row>
    <row r="422" spans="4:7" ht="11.25">
      <c r="D422" s="297"/>
      <c r="E422" s="316"/>
      <c r="F422" s="316"/>
      <c r="G422" s="316"/>
    </row>
    <row r="423" spans="4:7" ht="11.25">
      <c r="D423" s="297"/>
      <c r="E423" s="316"/>
      <c r="F423" s="316"/>
      <c r="G423" s="316"/>
    </row>
    <row r="424" spans="4:7" ht="11.25">
      <c r="D424" s="297"/>
      <c r="E424" s="316"/>
      <c r="F424" s="316"/>
      <c r="G424" s="316"/>
    </row>
    <row r="425" spans="4:7" ht="11.25">
      <c r="D425" s="297"/>
      <c r="E425" s="316"/>
      <c r="F425" s="316"/>
      <c r="G425" s="316"/>
    </row>
    <row r="426" spans="4:7" ht="11.25">
      <c r="D426" s="297"/>
      <c r="E426" s="316"/>
      <c r="F426" s="316"/>
      <c r="G426" s="316"/>
    </row>
    <row r="427" spans="4:7" ht="11.25">
      <c r="D427" s="297"/>
      <c r="E427" s="316"/>
      <c r="F427" s="316"/>
      <c r="G427" s="316"/>
    </row>
    <row r="428" spans="4:7" ht="11.25">
      <c r="D428" s="297"/>
      <c r="E428" s="316"/>
      <c r="F428" s="316"/>
      <c r="G428" s="316"/>
    </row>
    <row r="429" spans="4:7" ht="11.25">
      <c r="D429" s="297"/>
      <c r="E429" s="316"/>
      <c r="F429" s="316"/>
      <c r="G429" s="316"/>
    </row>
    <row r="430" spans="4:7" ht="11.25">
      <c r="D430" s="297"/>
      <c r="E430" s="316"/>
      <c r="F430" s="316"/>
      <c r="G430" s="316"/>
    </row>
    <row r="431" spans="4:7" ht="11.25">
      <c r="D431" s="297"/>
      <c r="E431" s="316"/>
      <c r="F431" s="316"/>
      <c r="G431" s="316"/>
    </row>
    <row r="432" spans="4:7" ht="11.25">
      <c r="D432" s="297"/>
      <c r="E432" s="316"/>
      <c r="F432" s="316"/>
      <c r="G432" s="316"/>
    </row>
    <row r="433" spans="4:7" ht="11.25">
      <c r="D433" s="297"/>
      <c r="E433" s="316"/>
      <c r="F433" s="316"/>
      <c r="G433" s="316"/>
    </row>
    <row r="434" spans="4:7" ht="11.25">
      <c r="D434" s="297"/>
      <c r="E434" s="316"/>
      <c r="F434" s="316"/>
      <c r="G434" s="316"/>
    </row>
    <row r="435" spans="4:7" ht="11.25">
      <c r="D435" s="297"/>
      <c r="E435" s="316"/>
      <c r="F435" s="316"/>
      <c r="G435" s="316"/>
    </row>
    <row r="436" spans="4:7" ht="11.25">
      <c r="D436" s="297"/>
      <c r="E436" s="316"/>
      <c r="F436" s="316"/>
      <c r="G436" s="316"/>
    </row>
    <row r="437" spans="4:7" ht="11.25">
      <c r="D437" s="297"/>
      <c r="E437" s="316"/>
      <c r="F437" s="316"/>
      <c r="G437" s="316"/>
    </row>
    <row r="438" spans="4:7" ht="11.25">
      <c r="D438" s="297"/>
      <c r="E438" s="316"/>
      <c r="F438" s="316"/>
      <c r="G438" s="316"/>
    </row>
    <row r="439" spans="4:7" ht="11.25">
      <c r="D439" s="297"/>
      <c r="E439" s="316"/>
      <c r="F439" s="316"/>
      <c r="G439" s="316"/>
    </row>
    <row r="440" spans="4:7" ht="11.25">
      <c r="D440" s="297"/>
      <c r="E440" s="316"/>
      <c r="F440" s="316"/>
      <c r="G440" s="316"/>
    </row>
    <row r="441" spans="4:7" ht="11.25">
      <c r="D441" s="297"/>
      <c r="E441" s="316"/>
      <c r="F441" s="316"/>
      <c r="G441" s="316"/>
    </row>
    <row r="442" spans="4:7" ht="11.25">
      <c r="D442" s="297"/>
      <c r="E442" s="316"/>
      <c r="F442" s="316"/>
      <c r="G442" s="316"/>
    </row>
    <row r="443" spans="4:7" ht="11.25">
      <c r="D443" s="297"/>
      <c r="E443" s="316"/>
      <c r="F443" s="316"/>
      <c r="G443" s="316"/>
    </row>
    <row r="444" spans="4:7" ht="11.25">
      <c r="D444" s="297"/>
      <c r="E444" s="316"/>
      <c r="F444" s="316"/>
      <c r="G444" s="316"/>
    </row>
    <row r="445" spans="4:7" ht="11.25">
      <c r="D445" s="297"/>
      <c r="E445" s="316"/>
      <c r="F445" s="316"/>
      <c r="G445" s="316"/>
    </row>
    <row r="446" spans="4:7" ht="11.25">
      <c r="D446" s="297"/>
      <c r="E446" s="316"/>
      <c r="F446" s="316"/>
      <c r="G446" s="316"/>
    </row>
    <row r="447" spans="4:7" ht="11.25">
      <c r="D447" s="297"/>
      <c r="E447" s="316"/>
      <c r="F447" s="316"/>
      <c r="G447" s="316"/>
    </row>
    <row r="448" spans="4:7" ht="11.25">
      <c r="D448" s="297"/>
      <c r="E448" s="316"/>
      <c r="F448" s="316"/>
      <c r="G448" s="316"/>
    </row>
    <row r="449" spans="4:7" ht="11.25">
      <c r="D449" s="297"/>
      <c r="E449" s="316"/>
      <c r="F449" s="316"/>
      <c r="G449" s="316"/>
    </row>
    <row r="450" spans="4:7" ht="11.25">
      <c r="D450" s="297"/>
      <c r="E450" s="316"/>
      <c r="F450" s="316"/>
      <c r="G450" s="316"/>
    </row>
    <row r="451" spans="4:7" ht="11.25">
      <c r="D451" s="297"/>
      <c r="E451" s="316"/>
      <c r="F451" s="316"/>
      <c r="G451" s="316"/>
    </row>
    <row r="452" spans="4:7" ht="11.25">
      <c r="D452" s="297"/>
      <c r="E452" s="316"/>
      <c r="F452" s="316"/>
      <c r="G452" s="316"/>
    </row>
    <row r="453" spans="4:7" ht="11.25">
      <c r="D453" s="297"/>
      <c r="E453" s="316"/>
      <c r="F453" s="316"/>
      <c r="G453" s="316"/>
    </row>
    <row r="454" spans="4:7" ht="11.25">
      <c r="D454" s="297"/>
      <c r="E454" s="316"/>
      <c r="F454" s="316"/>
      <c r="G454" s="316"/>
    </row>
    <row r="455" spans="4:7" ht="11.25">
      <c r="D455" s="297"/>
      <c r="E455" s="316"/>
      <c r="F455" s="316"/>
      <c r="G455" s="316"/>
    </row>
    <row r="456" spans="4:7" ht="11.25">
      <c r="D456" s="297"/>
      <c r="E456" s="316"/>
      <c r="F456" s="316"/>
      <c r="G456" s="316"/>
    </row>
    <row r="457" spans="4:7" ht="11.25">
      <c r="D457" s="297"/>
      <c r="E457" s="316"/>
      <c r="F457" s="316"/>
      <c r="G457" s="316"/>
    </row>
    <row r="458" spans="4:7" ht="11.25">
      <c r="D458" s="297"/>
      <c r="E458" s="316"/>
      <c r="F458" s="316"/>
      <c r="G458" s="316"/>
    </row>
    <row r="459" spans="4:7" ht="11.25">
      <c r="D459" s="297"/>
      <c r="E459" s="316"/>
      <c r="F459" s="316"/>
      <c r="G459" s="316"/>
    </row>
    <row r="460" spans="4:7" ht="11.25">
      <c r="D460" s="297"/>
      <c r="E460" s="316"/>
      <c r="F460" s="316"/>
      <c r="G460" s="316"/>
    </row>
    <row r="461" spans="4:7" ht="11.25">
      <c r="D461" s="297"/>
      <c r="E461" s="316"/>
      <c r="F461" s="316"/>
      <c r="G461" s="316"/>
    </row>
    <row r="462" spans="4:7" ht="11.25">
      <c r="D462" s="297"/>
      <c r="E462" s="316"/>
      <c r="F462" s="316"/>
      <c r="G462" s="316"/>
    </row>
    <row r="463" spans="4:7" ht="11.25">
      <c r="D463" s="297"/>
      <c r="E463" s="316"/>
      <c r="F463" s="316"/>
      <c r="G463" s="316"/>
    </row>
    <row r="464" spans="4:7" ht="11.25">
      <c r="D464" s="297"/>
      <c r="E464" s="316"/>
      <c r="F464" s="316"/>
      <c r="G464" s="316"/>
    </row>
    <row r="465" spans="4:7" ht="11.25">
      <c r="D465" s="297"/>
      <c r="E465" s="316"/>
      <c r="F465" s="316"/>
      <c r="G465" s="316"/>
    </row>
    <row r="466" spans="4:7" ht="11.25">
      <c r="D466" s="297"/>
      <c r="E466" s="316"/>
      <c r="F466" s="316"/>
      <c r="G466" s="316"/>
    </row>
    <row r="467" spans="4:7" ht="11.25">
      <c r="D467" s="297"/>
      <c r="E467" s="316"/>
      <c r="F467" s="316"/>
      <c r="G467" s="316"/>
    </row>
    <row r="468" spans="4:7" ht="11.25">
      <c r="D468" s="297"/>
      <c r="E468" s="316"/>
      <c r="F468" s="316"/>
      <c r="G468" s="316"/>
    </row>
    <row r="469" spans="4:7" ht="11.25">
      <c r="D469" s="297"/>
      <c r="E469" s="316"/>
      <c r="F469" s="316"/>
      <c r="G469" s="316"/>
    </row>
    <row r="470" spans="4:7" ht="11.25">
      <c r="D470" s="297"/>
      <c r="E470" s="316"/>
      <c r="F470" s="316"/>
      <c r="G470" s="316"/>
    </row>
    <row r="471" spans="4:7" ht="11.25">
      <c r="D471" s="297"/>
      <c r="E471" s="316"/>
      <c r="F471" s="316"/>
      <c r="G471" s="316"/>
    </row>
    <row r="472" spans="4:7" ht="11.25">
      <c r="D472" s="297"/>
      <c r="E472" s="316"/>
      <c r="F472" s="316"/>
      <c r="G472" s="316"/>
    </row>
    <row r="473" spans="4:7" ht="11.25">
      <c r="D473" s="297"/>
      <c r="E473" s="316"/>
      <c r="F473" s="316"/>
      <c r="G473" s="316"/>
    </row>
    <row r="474" spans="4:7" ht="11.25">
      <c r="D474" s="297"/>
      <c r="E474" s="316"/>
      <c r="F474" s="316"/>
      <c r="G474" s="316"/>
    </row>
    <row r="475" spans="4:7" ht="11.25">
      <c r="D475" s="297"/>
      <c r="E475" s="316"/>
      <c r="F475" s="316"/>
      <c r="G475" s="316"/>
    </row>
    <row r="476" spans="4:7" ht="11.25">
      <c r="D476" s="297"/>
      <c r="E476" s="316"/>
      <c r="F476" s="316"/>
      <c r="G476" s="316"/>
    </row>
    <row r="477" spans="4:7" ht="11.25">
      <c r="D477" s="297"/>
      <c r="E477" s="316"/>
      <c r="F477" s="316"/>
      <c r="G477" s="316"/>
    </row>
    <row r="478" spans="4:7" ht="11.25">
      <c r="D478" s="297"/>
      <c r="E478" s="316"/>
      <c r="F478" s="316"/>
      <c r="G478" s="316"/>
    </row>
    <row r="479" spans="4:7" ht="11.25">
      <c r="D479" s="297"/>
      <c r="E479" s="316"/>
      <c r="F479" s="316"/>
      <c r="G479" s="316"/>
    </row>
    <row r="480" spans="4:7" ht="11.25">
      <c r="D480" s="297"/>
      <c r="E480" s="316"/>
      <c r="F480" s="316"/>
      <c r="G480" s="316"/>
    </row>
    <row r="481" spans="4:7" ht="11.25">
      <c r="D481" s="297"/>
      <c r="E481" s="316"/>
      <c r="F481" s="316"/>
      <c r="G481" s="316"/>
    </row>
    <row r="482" spans="4:7" ht="11.25">
      <c r="D482" s="297"/>
      <c r="E482" s="316"/>
      <c r="F482" s="316"/>
      <c r="G482" s="316"/>
    </row>
    <row r="483" spans="4:7" ht="11.25">
      <c r="D483" s="297"/>
      <c r="E483" s="316"/>
      <c r="F483" s="316"/>
      <c r="G483" s="316"/>
    </row>
    <row r="484" spans="4:7" ht="11.25">
      <c r="D484" s="297"/>
      <c r="E484" s="316"/>
      <c r="F484" s="316"/>
      <c r="G484" s="316"/>
    </row>
    <row r="485" spans="4:7" ht="11.25">
      <c r="D485" s="297"/>
      <c r="E485" s="316"/>
      <c r="F485" s="316"/>
      <c r="G485" s="316"/>
    </row>
    <row r="486" spans="4:7" ht="11.25">
      <c r="D486" s="297"/>
      <c r="E486" s="316"/>
      <c r="F486" s="316"/>
      <c r="G486" s="316"/>
    </row>
    <row r="487" spans="4:7" ht="11.25">
      <c r="D487" s="297"/>
      <c r="E487" s="316"/>
      <c r="F487" s="316"/>
      <c r="G487" s="316"/>
    </row>
    <row r="488" spans="4:7" ht="11.25">
      <c r="D488" s="297"/>
      <c r="E488" s="316"/>
      <c r="F488" s="316"/>
      <c r="G488" s="316"/>
    </row>
    <row r="489" spans="4:7" ht="11.25">
      <c r="D489" s="297"/>
      <c r="E489" s="316"/>
      <c r="F489" s="316"/>
      <c r="G489" s="316"/>
    </row>
    <row r="490" spans="4:7" ht="11.25">
      <c r="D490" s="297"/>
      <c r="E490" s="316"/>
      <c r="F490" s="316"/>
      <c r="G490" s="316"/>
    </row>
    <row r="491" spans="4:7" ht="11.25">
      <c r="D491" s="297"/>
      <c r="E491" s="316"/>
      <c r="F491" s="316"/>
      <c r="G491" s="316"/>
    </row>
    <row r="492" spans="4:7" ht="11.25">
      <c r="D492" s="297"/>
      <c r="E492" s="316"/>
      <c r="F492" s="316"/>
      <c r="G492" s="316"/>
    </row>
    <row r="493" spans="4:7" ht="11.25">
      <c r="D493" s="297"/>
      <c r="E493" s="316"/>
      <c r="F493" s="316"/>
      <c r="G493" s="316"/>
    </row>
    <row r="494" spans="4:7" ht="11.25">
      <c r="D494" s="297"/>
      <c r="E494" s="316"/>
      <c r="F494" s="316"/>
      <c r="G494" s="316"/>
    </row>
    <row r="495" spans="4:7" ht="11.25">
      <c r="D495" s="297"/>
      <c r="E495" s="316"/>
      <c r="F495" s="316"/>
      <c r="G495" s="316"/>
    </row>
    <row r="496" spans="4:7" ht="11.25">
      <c r="D496" s="297"/>
      <c r="E496" s="316"/>
      <c r="F496" s="316"/>
      <c r="G496" s="316"/>
    </row>
    <row r="497" spans="4:7" ht="11.25">
      <c r="D497" s="297"/>
      <c r="E497" s="316"/>
      <c r="F497" s="316"/>
      <c r="G497" s="316"/>
    </row>
    <row r="498" spans="4:7" ht="11.25">
      <c r="D498" s="297"/>
      <c r="E498" s="316"/>
      <c r="F498" s="316"/>
      <c r="G498" s="316"/>
    </row>
    <row r="499" spans="4:7" ht="11.25">
      <c r="D499" s="297"/>
      <c r="E499" s="316"/>
      <c r="F499" s="316"/>
      <c r="G499" s="316"/>
    </row>
    <row r="500" spans="4:7" ht="11.25">
      <c r="D500" s="297"/>
      <c r="E500" s="316"/>
      <c r="F500" s="316"/>
      <c r="G500" s="316"/>
    </row>
    <row r="501" spans="4:7" ht="11.25">
      <c r="D501" s="297"/>
      <c r="E501" s="316"/>
      <c r="F501" s="316"/>
      <c r="G501" s="316"/>
    </row>
    <row r="502" spans="4:7" ht="11.25">
      <c r="D502" s="297"/>
      <c r="E502" s="316"/>
      <c r="F502" s="316"/>
      <c r="G502" s="316"/>
    </row>
    <row r="503" spans="4:7" ht="11.25">
      <c r="D503" s="297"/>
      <c r="E503" s="316"/>
      <c r="F503" s="316"/>
      <c r="G503" s="316"/>
    </row>
    <row r="504" spans="4:7" ht="11.25">
      <c r="D504" s="297"/>
      <c r="E504" s="316"/>
      <c r="F504" s="316"/>
      <c r="G504" s="316"/>
    </row>
    <row r="505" spans="4:7" ht="11.25">
      <c r="D505" s="297"/>
      <c r="E505" s="316"/>
      <c r="F505" s="316"/>
      <c r="G505" s="316"/>
    </row>
    <row r="506" spans="4:7" ht="11.25">
      <c r="D506" s="297"/>
      <c r="E506" s="316"/>
      <c r="F506" s="316"/>
      <c r="G506" s="316"/>
    </row>
    <row r="507" spans="4:7" ht="11.25">
      <c r="D507" s="297"/>
      <c r="E507" s="316"/>
      <c r="F507" s="316"/>
      <c r="G507" s="316"/>
    </row>
    <row r="508" spans="4:7" ht="11.25">
      <c r="D508" s="297"/>
      <c r="E508" s="316"/>
      <c r="F508" s="316"/>
      <c r="G508" s="316"/>
    </row>
    <row r="509" spans="4:7" ht="11.25">
      <c r="D509" s="297"/>
      <c r="E509" s="316"/>
      <c r="F509" s="316"/>
      <c r="G509" s="316"/>
    </row>
    <row r="510" spans="4:7" ht="11.25">
      <c r="D510" s="297"/>
      <c r="E510" s="316"/>
      <c r="F510" s="316"/>
      <c r="G510" s="316"/>
    </row>
    <row r="511" spans="4:7" ht="11.25">
      <c r="D511" s="297"/>
      <c r="E511" s="316"/>
      <c r="F511" s="316"/>
      <c r="G511" s="316"/>
    </row>
    <row r="512" spans="4:7" ht="11.25">
      <c r="D512" s="297"/>
      <c r="E512" s="316"/>
      <c r="F512" s="316"/>
      <c r="G512" s="316"/>
    </row>
    <row r="513" spans="4:7" ht="11.25">
      <c r="D513" s="297"/>
      <c r="E513" s="316"/>
      <c r="F513" s="316"/>
      <c r="G513" s="316"/>
    </row>
    <row r="514" spans="4:7" ht="11.25">
      <c r="D514" s="297"/>
      <c r="E514" s="316"/>
      <c r="F514" s="316"/>
      <c r="G514" s="316"/>
    </row>
    <row r="515" spans="4:7" ht="11.25">
      <c r="D515" s="297"/>
      <c r="E515" s="316"/>
      <c r="F515" s="316"/>
      <c r="G515" s="316"/>
    </row>
    <row r="516" spans="4:7" ht="11.25">
      <c r="D516" s="297"/>
      <c r="E516" s="316"/>
      <c r="F516" s="316"/>
      <c r="G516" s="316"/>
    </row>
    <row r="517" spans="4:7" ht="11.25">
      <c r="D517" s="297"/>
      <c r="E517" s="316"/>
      <c r="F517" s="316"/>
      <c r="G517" s="316"/>
    </row>
    <row r="518" spans="4:7" ht="11.25">
      <c r="D518" s="297"/>
      <c r="E518" s="316"/>
      <c r="F518" s="316"/>
      <c r="G518" s="316"/>
    </row>
    <row r="519" spans="4:7" ht="11.25">
      <c r="D519" s="297"/>
      <c r="E519" s="316"/>
      <c r="F519" s="316"/>
      <c r="G519" s="316"/>
    </row>
    <row r="520" spans="4:7" ht="11.25">
      <c r="D520" s="297"/>
      <c r="E520" s="316"/>
      <c r="F520" s="316"/>
      <c r="G520" s="316"/>
    </row>
    <row r="521" spans="4:7" ht="11.25">
      <c r="D521" s="297"/>
      <c r="E521" s="316"/>
      <c r="F521" s="316"/>
      <c r="G521" s="316"/>
    </row>
    <row r="522" spans="4:7" ht="11.25">
      <c r="D522" s="297"/>
      <c r="E522" s="316"/>
      <c r="F522" s="316"/>
      <c r="G522" s="316"/>
    </row>
    <row r="523" spans="4:7" ht="11.25">
      <c r="D523" s="297"/>
      <c r="E523" s="316"/>
      <c r="F523" s="316"/>
      <c r="G523" s="316"/>
    </row>
    <row r="524" spans="4:7" ht="11.25">
      <c r="D524" s="297"/>
      <c r="E524" s="316"/>
      <c r="F524" s="316"/>
      <c r="G524" s="316"/>
    </row>
    <row r="525" spans="4:7" ht="11.25">
      <c r="D525" s="297"/>
      <c r="E525" s="316"/>
      <c r="F525" s="316"/>
      <c r="G525" s="316"/>
    </row>
    <row r="526" spans="4:7" ht="11.25">
      <c r="D526" s="297"/>
      <c r="E526" s="316"/>
      <c r="F526" s="316"/>
      <c r="G526" s="316"/>
    </row>
    <row r="527" spans="4:7" ht="11.25">
      <c r="D527" s="297"/>
      <c r="E527" s="316"/>
      <c r="F527" s="316"/>
      <c r="G527" s="316"/>
    </row>
    <row r="528" spans="4:7" ht="11.25">
      <c r="D528" s="297"/>
      <c r="E528" s="316"/>
      <c r="F528" s="316"/>
      <c r="G528" s="316"/>
    </row>
    <row r="529" spans="4:7" ht="11.25">
      <c r="D529" s="297"/>
      <c r="E529" s="316"/>
      <c r="F529" s="316"/>
      <c r="G529" s="316"/>
    </row>
    <row r="530" spans="4:7" ht="11.25">
      <c r="D530" s="297"/>
      <c r="E530" s="316"/>
      <c r="F530" s="316"/>
      <c r="G530" s="316"/>
    </row>
    <row r="531" spans="4:7" ht="11.25">
      <c r="D531" s="297"/>
      <c r="E531" s="316"/>
      <c r="F531" s="316"/>
      <c r="G531" s="316"/>
    </row>
    <row r="532" spans="4:7" ht="11.25">
      <c r="D532" s="297"/>
      <c r="E532" s="316"/>
      <c r="F532" s="316"/>
      <c r="G532" s="316"/>
    </row>
    <row r="533" spans="4:7" ht="11.25">
      <c r="D533" s="297"/>
      <c r="E533" s="316"/>
      <c r="F533" s="316"/>
      <c r="G533" s="316"/>
    </row>
    <row r="534" spans="4:7" ht="11.25">
      <c r="D534" s="297"/>
      <c r="E534" s="316"/>
      <c r="F534" s="316"/>
      <c r="G534" s="316"/>
    </row>
    <row r="535" spans="4:7" ht="11.25">
      <c r="D535" s="297"/>
      <c r="E535" s="316"/>
      <c r="F535" s="316"/>
      <c r="G535" s="316"/>
    </row>
    <row r="536" spans="4:7" ht="11.25">
      <c r="D536" s="297"/>
      <c r="E536" s="316"/>
      <c r="F536" s="316"/>
      <c r="G536" s="316"/>
    </row>
    <row r="537" spans="4:7" ht="11.25">
      <c r="D537" s="297"/>
      <c r="E537" s="316"/>
      <c r="F537" s="316"/>
      <c r="G537" s="316"/>
    </row>
    <row r="538" spans="4:7" ht="11.25">
      <c r="D538" s="297"/>
      <c r="E538" s="316"/>
      <c r="F538" s="316"/>
      <c r="G538" s="316"/>
    </row>
    <row r="539" spans="4:7" ht="11.25">
      <c r="D539" s="297"/>
      <c r="E539" s="316"/>
      <c r="F539" s="316"/>
      <c r="G539" s="316"/>
    </row>
    <row r="540" spans="4:7" ht="11.25">
      <c r="D540" s="297"/>
      <c r="E540" s="316"/>
      <c r="F540" s="316"/>
      <c r="G540" s="316"/>
    </row>
    <row r="541" spans="4:7" ht="11.25">
      <c r="D541" s="297"/>
      <c r="E541" s="316"/>
      <c r="F541" s="316"/>
      <c r="G541" s="316"/>
    </row>
    <row r="542" spans="4:7" ht="11.25">
      <c r="D542" s="297"/>
      <c r="E542" s="316"/>
      <c r="F542" s="316"/>
      <c r="G542" s="316"/>
    </row>
    <row r="543" spans="4:7" ht="11.25">
      <c r="D543" s="297"/>
      <c r="E543" s="316"/>
      <c r="F543" s="316"/>
      <c r="G543" s="316"/>
    </row>
    <row r="544" spans="4:7" ht="11.25">
      <c r="D544" s="297"/>
      <c r="E544" s="316"/>
      <c r="F544" s="316"/>
      <c r="G544" s="316"/>
    </row>
    <row r="545" spans="4:7" ht="11.25">
      <c r="D545" s="297"/>
      <c r="E545" s="316"/>
      <c r="F545" s="316"/>
      <c r="G545" s="316"/>
    </row>
    <row r="546" spans="4:7" ht="11.25">
      <c r="D546" s="297"/>
      <c r="E546" s="316"/>
      <c r="F546" s="316"/>
      <c r="G546" s="316"/>
    </row>
    <row r="547" spans="4:7" ht="11.25">
      <c r="D547" s="297"/>
      <c r="E547" s="316"/>
      <c r="F547" s="316"/>
      <c r="G547" s="316"/>
    </row>
    <row r="548" spans="4:7" ht="11.25">
      <c r="D548" s="297"/>
      <c r="E548" s="316"/>
      <c r="F548" s="316"/>
      <c r="G548" s="316"/>
    </row>
    <row r="549" spans="4:7" ht="11.25">
      <c r="D549" s="297"/>
      <c r="E549" s="316"/>
      <c r="F549" s="316"/>
      <c r="G549" s="316"/>
    </row>
    <row r="550" spans="4:7" ht="11.25">
      <c r="D550" s="297"/>
      <c r="E550" s="316"/>
      <c r="F550" s="316"/>
      <c r="G550" s="316"/>
    </row>
    <row r="551" spans="4:7" ht="11.25">
      <c r="D551" s="297"/>
      <c r="E551" s="316"/>
      <c r="F551" s="316"/>
      <c r="G551" s="316"/>
    </row>
    <row r="552" spans="4:7" ht="11.25">
      <c r="D552" s="297"/>
      <c r="E552" s="316"/>
      <c r="F552" s="316"/>
      <c r="G552" s="316"/>
    </row>
    <row r="553" spans="4:7" ht="11.25">
      <c r="D553" s="297"/>
      <c r="E553" s="316"/>
      <c r="F553" s="316"/>
      <c r="G553" s="316"/>
    </row>
    <row r="554" spans="4:7" ht="11.25">
      <c r="D554" s="297"/>
      <c r="E554" s="316"/>
      <c r="F554" s="316"/>
      <c r="G554" s="316"/>
    </row>
    <row r="555" spans="4:7" ht="11.25">
      <c r="D555" s="297"/>
      <c r="E555" s="316"/>
      <c r="F555" s="316"/>
      <c r="G555" s="316"/>
    </row>
    <row r="556" spans="4:7" ht="11.25">
      <c r="D556" s="297"/>
      <c r="E556" s="316"/>
      <c r="F556" s="316"/>
      <c r="G556" s="316"/>
    </row>
    <row r="557" spans="4:7" ht="11.25">
      <c r="D557" s="297"/>
      <c r="E557" s="316"/>
      <c r="F557" s="316"/>
      <c r="G557" s="316"/>
    </row>
    <row r="558" spans="4:7" ht="11.25">
      <c r="D558" s="297"/>
      <c r="E558" s="316"/>
      <c r="F558" s="316"/>
      <c r="G558" s="316"/>
    </row>
    <row r="559" spans="4:7" ht="11.25">
      <c r="D559" s="297"/>
      <c r="E559" s="316"/>
      <c r="F559" s="316"/>
      <c r="G559" s="316"/>
    </row>
    <row r="560" spans="4:7" ht="11.25">
      <c r="D560" s="297"/>
      <c r="E560" s="316"/>
      <c r="F560" s="316"/>
      <c r="G560" s="316"/>
    </row>
    <row r="561" spans="4:7" ht="11.25">
      <c r="D561" s="297"/>
      <c r="E561" s="316"/>
      <c r="F561" s="316"/>
      <c r="G561" s="316"/>
    </row>
    <row r="562" spans="4:7" ht="11.25">
      <c r="D562" s="297"/>
      <c r="E562" s="316"/>
      <c r="F562" s="316"/>
      <c r="G562" s="316"/>
    </row>
    <row r="563" spans="4:7" ht="11.25">
      <c r="D563" s="297"/>
      <c r="E563" s="316"/>
      <c r="F563" s="316"/>
      <c r="G563" s="316"/>
    </row>
    <row r="564" spans="4:7" ht="11.25">
      <c r="D564" s="297"/>
      <c r="E564" s="316"/>
      <c r="F564" s="316"/>
      <c r="G564" s="316"/>
    </row>
    <row r="565" spans="4:7" ht="11.25">
      <c r="D565" s="297"/>
      <c r="E565" s="316"/>
      <c r="F565" s="316"/>
      <c r="G565" s="316"/>
    </row>
    <row r="566" spans="4:7" ht="11.25">
      <c r="D566" s="297"/>
      <c r="E566" s="316"/>
      <c r="F566" s="316"/>
      <c r="G566" s="316"/>
    </row>
    <row r="567" spans="4:7" ht="11.25">
      <c r="D567" s="297"/>
      <c r="E567" s="316"/>
      <c r="F567" s="316"/>
      <c r="G567" s="316"/>
    </row>
    <row r="568" spans="4:7" ht="11.25">
      <c r="D568" s="297"/>
      <c r="E568" s="316"/>
      <c r="F568" s="316"/>
      <c r="G568" s="316"/>
    </row>
    <row r="569" spans="4:7" ht="11.25">
      <c r="D569" s="297"/>
      <c r="E569" s="316"/>
      <c r="F569" s="316"/>
      <c r="G569" s="316"/>
    </row>
    <row r="570" spans="4:7" ht="11.25">
      <c r="D570" s="297"/>
      <c r="E570" s="316"/>
      <c r="F570" s="316"/>
      <c r="G570" s="316"/>
    </row>
    <row r="571" spans="4:7" ht="11.25">
      <c r="D571" s="297"/>
      <c r="E571" s="316"/>
      <c r="F571" s="316"/>
      <c r="G571" s="316"/>
    </row>
    <row r="572" spans="4:7" ht="11.25">
      <c r="D572" s="297"/>
      <c r="E572" s="316"/>
      <c r="F572" s="316"/>
      <c r="G572" s="316"/>
    </row>
    <row r="573" spans="4:7" ht="11.25">
      <c r="D573" s="297"/>
      <c r="E573" s="316"/>
      <c r="F573" s="316"/>
      <c r="G573" s="316"/>
    </row>
    <row r="574" spans="4:7" ht="11.25">
      <c r="D574" s="297"/>
      <c r="E574" s="316"/>
      <c r="F574" s="316"/>
      <c r="G574" s="316"/>
    </row>
    <row r="575" spans="4:7" ht="11.25">
      <c r="D575" s="297"/>
      <c r="E575" s="316"/>
      <c r="F575" s="316"/>
      <c r="G575" s="316"/>
    </row>
    <row r="576" spans="4:7" ht="11.25">
      <c r="D576" s="297"/>
      <c r="E576" s="316"/>
      <c r="F576" s="316"/>
      <c r="G576" s="316"/>
    </row>
    <row r="577" spans="4:7" ht="11.25">
      <c r="D577" s="297"/>
      <c r="E577" s="316"/>
      <c r="F577" s="316"/>
      <c r="G577" s="316"/>
    </row>
    <row r="578" spans="4:7" ht="11.25">
      <c r="D578" s="297"/>
      <c r="E578" s="316"/>
      <c r="F578" s="316"/>
      <c r="G578" s="316"/>
    </row>
    <row r="579" spans="4:7" ht="11.25">
      <c r="D579" s="297"/>
      <c r="E579" s="316"/>
      <c r="F579" s="316"/>
      <c r="G579" s="316"/>
    </row>
    <row r="580" spans="4:7" ht="11.25">
      <c r="D580" s="297"/>
      <c r="E580" s="316"/>
      <c r="F580" s="316"/>
      <c r="G580" s="316"/>
    </row>
    <row r="581" spans="4:7" ht="11.25">
      <c r="D581" s="297"/>
      <c r="E581" s="316"/>
      <c r="F581" s="316"/>
      <c r="G581" s="316"/>
    </row>
    <row r="582" spans="4:7" ht="11.25">
      <c r="D582" s="297"/>
      <c r="E582" s="316"/>
      <c r="F582" s="316"/>
      <c r="G582" s="316"/>
    </row>
    <row r="583" spans="4:7" ht="11.25">
      <c r="D583" s="297"/>
      <c r="E583" s="316"/>
      <c r="F583" s="316"/>
      <c r="G583" s="316"/>
    </row>
    <row r="584" spans="4:7" ht="11.25">
      <c r="D584" s="297"/>
      <c r="E584" s="316"/>
      <c r="F584" s="316"/>
      <c r="G584" s="316"/>
    </row>
    <row r="585" spans="4:7" ht="11.25">
      <c r="D585" s="297"/>
      <c r="E585" s="316"/>
      <c r="F585" s="316"/>
      <c r="G585" s="316"/>
    </row>
    <row r="586" spans="4:7" ht="11.25">
      <c r="D586" s="297"/>
      <c r="E586" s="316"/>
      <c r="F586" s="316"/>
      <c r="G586" s="316"/>
    </row>
    <row r="587" spans="4:7" ht="11.25">
      <c r="D587" s="297"/>
      <c r="E587" s="316"/>
      <c r="F587" s="316"/>
      <c r="G587" s="316"/>
    </row>
    <row r="588" spans="4:7" ht="11.25">
      <c r="D588" s="297"/>
      <c r="E588" s="316"/>
      <c r="F588" s="316"/>
      <c r="G588" s="316"/>
    </row>
    <row r="589" spans="4:7" ht="11.25">
      <c r="D589" s="297"/>
      <c r="E589" s="316"/>
      <c r="F589" s="316"/>
      <c r="G589" s="316"/>
    </row>
    <row r="590" spans="4:7" ht="11.25">
      <c r="D590" s="297"/>
      <c r="E590" s="316"/>
      <c r="F590" s="316"/>
      <c r="G590" s="316"/>
    </row>
    <row r="591" spans="4:7" ht="11.25">
      <c r="D591" s="297"/>
      <c r="E591" s="316"/>
      <c r="F591" s="316"/>
      <c r="G591" s="316"/>
    </row>
    <row r="592" spans="4:7" ht="11.25">
      <c r="D592" s="297"/>
      <c r="E592" s="316"/>
      <c r="F592" s="316"/>
      <c r="G592" s="316"/>
    </row>
    <row r="593" spans="4:7" ht="11.25">
      <c r="D593" s="297"/>
      <c r="E593" s="316"/>
      <c r="F593" s="316"/>
      <c r="G593" s="316"/>
    </row>
    <row r="594" spans="4:7" ht="11.25">
      <c r="D594" s="297"/>
      <c r="E594" s="316"/>
      <c r="F594" s="316"/>
      <c r="G594" s="316"/>
    </row>
    <row r="595" spans="4:7" ht="11.25">
      <c r="D595" s="297"/>
      <c r="E595" s="316"/>
      <c r="F595" s="316"/>
      <c r="G595" s="316"/>
    </row>
    <row r="596" spans="4:7" ht="11.25">
      <c r="D596" s="297"/>
      <c r="E596" s="316"/>
      <c r="F596" s="316"/>
      <c r="G596" s="316"/>
    </row>
    <row r="597" spans="4:7" ht="11.25">
      <c r="D597" s="297"/>
      <c r="E597" s="316"/>
      <c r="F597" s="316"/>
      <c r="G597" s="316"/>
    </row>
    <row r="598" spans="4:7" ht="11.25">
      <c r="D598" s="297"/>
      <c r="E598" s="316"/>
      <c r="F598" s="316"/>
      <c r="G598" s="316"/>
    </row>
    <row r="599" spans="4:7" ht="11.25">
      <c r="D599" s="297"/>
      <c r="E599" s="316"/>
      <c r="F599" s="316"/>
      <c r="G599" s="316"/>
    </row>
    <row r="600" spans="4:7" ht="11.25">
      <c r="D600" s="297"/>
      <c r="E600" s="316"/>
      <c r="F600" s="316"/>
      <c r="G600" s="316"/>
    </row>
    <row r="601" spans="4:7" ht="11.25">
      <c r="D601" s="297"/>
      <c r="E601" s="316"/>
      <c r="F601" s="316"/>
      <c r="G601" s="316"/>
    </row>
    <row r="602" spans="4:7" ht="11.25">
      <c r="D602" s="297"/>
      <c r="E602" s="316"/>
      <c r="F602" s="316"/>
      <c r="G602" s="316"/>
    </row>
    <row r="603" spans="4:7" ht="11.25">
      <c r="D603" s="297"/>
      <c r="E603" s="316"/>
      <c r="F603" s="316"/>
      <c r="G603" s="316"/>
    </row>
    <row r="604" spans="4:7" ht="11.25">
      <c r="D604" s="297"/>
      <c r="E604" s="316"/>
      <c r="F604" s="316"/>
      <c r="G604" s="316"/>
    </row>
    <row r="605" spans="4:7" ht="11.25">
      <c r="D605" s="297"/>
      <c r="E605" s="316"/>
      <c r="F605" s="316"/>
      <c r="G605" s="316"/>
    </row>
    <row r="606" spans="4:7" ht="11.25">
      <c r="D606" s="297"/>
      <c r="E606" s="316"/>
      <c r="F606" s="316"/>
      <c r="G606" s="316"/>
    </row>
    <row r="607" spans="4:7" ht="11.25">
      <c r="D607" s="297"/>
      <c r="E607" s="316"/>
      <c r="F607" s="316"/>
      <c r="G607" s="316"/>
    </row>
    <row r="608" spans="4:7" ht="11.25">
      <c r="D608" s="297"/>
      <c r="E608" s="316"/>
      <c r="F608" s="316"/>
      <c r="G608" s="316"/>
    </row>
    <row r="609" spans="4:7" ht="11.25">
      <c r="D609" s="297"/>
      <c r="E609" s="316"/>
      <c r="F609" s="316"/>
      <c r="G609" s="316"/>
    </row>
    <row r="610" spans="4:7" ht="11.25">
      <c r="D610" s="297"/>
      <c r="E610" s="316"/>
      <c r="F610" s="316"/>
      <c r="G610" s="316"/>
    </row>
    <row r="611" spans="4:7" ht="11.25">
      <c r="D611" s="297"/>
      <c r="E611" s="316"/>
      <c r="F611" s="316"/>
      <c r="G611" s="316"/>
    </row>
    <row r="612" spans="4:7" ht="11.25">
      <c r="D612" s="297"/>
      <c r="E612" s="316"/>
      <c r="F612" s="316"/>
      <c r="G612" s="316"/>
    </row>
    <row r="613" spans="4:7" ht="11.25">
      <c r="D613" s="297"/>
      <c r="E613" s="316"/>
      <c r="F613" s="316"/>
      <c r="G613" s="316"/>
    </row>
    <row r="614" spans="4:7" ht="11.25">
      <c r="D614" s="297"/>
      <c r="E614" s="316"/>
      <c r="F614" s="316"/>
      <c r="G614" s="316"/>
    </row>
    <row r="615" spans="4:7" ht="11.25">
      <c r="D615" s="297"/>
      <c r="E615" s="316"/>
      <c r="F615" s="316"/>
      <c r="G615" s="316"/>
    </row>
    <row r="616" spans="4:7" ht="11.25">
      <c r="D616" s="297"/>
      <c r="E616" s="316"/>
      <c r="F616" s="316"/>
      <c r="G616" s="316"/>
    </row>
    <row r="617" spans="4:7" ht="11.25">
      <c r="D617" s="297"/>
      <c r="E617" s="316"/>
      <c r="F617" s="316"/>
      <c r="G617" s="316"/>
    </row>
    <row r="618" spans="4:7" ht="11.25">
      <c r="D618" s="297"/>
      <c r="E618" s="316"/>
      <c r="F618" s="316"/>
      <c r="G618" s="316"/>
    </row>
    <row r="619" spans="4:7" ht="11.25">
      <c r="D619" s="297"/>
      <c r="E619" s="316"/>
      <c r="F619" s="316"/>
      <c r="G619" s="316"/>
    </row>
    <row r="620" spans="4:7" ht="11.25">
      <c r="D620" s="297"/>
      <c r="E620" s="316"/>
      <c r="F620" s="316"/>
      <c r="G620" s="316"/>
    </row>
    <row r="621" spans="4:7" ht="11.25">
      <c r="D621" s="297"/>
      <c r="E621" s="316"/>
      <c r="F621" s="316"/>
      <c r="G621" s="316"/>
    </row>
    <row r="622" spans="4:7" ht="11.25">
      <c r="D622" s="297"/>
      <c r="E622" s="316"/>
      <c r="F622" s="316"/>
      <c r="G622" s="316"/>
    </row>
    <row r="623" spans="4:7" ht="11.25">
      <c r="D623" s="297"/>
      <c r="E623" s="316"/>
      <c r="F623" s="316"/>
      <c r="G623" s="316"/>
    </row>
    <row r="624" spans="4:7" ht="11.25">
      <c r="D624" s="297"/>
      <c r="E624" s="316"/>
      <c r="F624" s="316"/>
      <c r="G624" s="316"/>
    </row>
    <row r="625" spans="4:7" ht="11.25">
      <c r="D625" s="297"/>
      <c r="E625" s="316"/>
      <c r="F625" s="316"/>
      <c r="G625" s="316"/>
    </row>
    <row r="626" spans="4:7" ht="11.25">
      <c r="D626" s="297"/>
      <c r="E626" s="316"/>
      <c r="F626" s="316"/>
      <c r="G626" s="316"/>
    </row>
    <row r="627" spans="4:7" ht="11.25">
      <c r="D627" s="297"/>
      <c r="E627" s="316"/>
      <c r="F627" s="316"/>
      <c r="G627" s="316"/>
    </row>
    <row r="628" spans="4:7" ht="11.25">
      <c r="D628" s="297"/>
      <c r="E628" s="316"/>
      <c r="F628" s="316"/>
      <c r="G628" s="316"/>
    </row>
    <row r="629" spans="4:7" ht="11.25">
      <c r="D629" s="297"/>
      <c r="E629" s="316"/>
      <c r="F629" s="316"/>
      <c r="G629" s="316"/>
    </row>
    <row r="630" spans="4:7" ht="11.25">
      <c r="D630" s="297"/>
      <c r="E630" s="316"/>
      <c r="F630" s="316"/>
      <c r="G630" s="316"/>
    </row>
    <row r="631" spans="4:7" ht="11.25">
      <c r="D631" s="297"/>
      <c r="E631" s="316"/>
      <c r="F631" s="316"/>
      <c r="G631" s="316"/>
    </row>
    <row r="632" spans="4:7" ht="11.25">
      <c r="D632" s="297"/>
      <c r="E632" s="316"/>
      <c r="F632" s="316"/>
      <c r="G632" s="316"/>
    </row>
    <row r="633" spans="4:7" ht="11.25">
      <c r="D633" s="297"/>
      <c r="E633" s="316"/>
      <c r="F633" s="316"/>
      <c r="G633" s="316"/>
    </row>
    <row r="634" spans="4:7" ht="11.25">
      <c r="D634" s="297"/>
      <c r="E634" s="316"/>
      <c r="F634" s="316"/>
      <c r="G634" s="316"/>
    </row>
    <row r="635" spans="4:7" ht="11.25">
      <c r="D635" s="297"/>
      <c r="E635" s="316"/>
      <c r="F635" s="316"/>
      <c r="G635" s="316"/>
    </row>
    <row r="636" spans="4:7" ht="11.25">
      <c r="D636" s="297"/>
      <c r="E636" s="316"/>
      <c r="F636" s="316"/>
      <c r="G636" s="316"/>
    </row>
    <row r="637" spans="4:7" ht="11.25">
      <c r="D637" s="297"/>
      <c r="E637" s="316"/>
      <c r="F637" s="316"/>
      <c r="G637" s="316"/>
    </row>
    <row r="638" spans="4:7" ht="11.25">
      <c r="D638" s="297"/>
      <c r="E638" s="316"/>
      <c r="F638" s="316"/>
      <c r="G638" s="316"/>
    </row>
    <row r="639" spans="4:7" ht="11.25">
      <c r="D639" s="297"/>
      <c r="E639" s="316"/>
      <c r="F639" s="316"/>
      <c r="G639" s="316"/>
    </row>
    <row r="640" spans="4:7" ht="11.25">
      <c r="D640" s="297"/>
      <c r="E640" s="316"/>
      <c r="F640" s="316"/>
      <c r="G640" s="316"/>
    </row>
    <row r="641" spans="4:7" ht="11.25">
      <c r="D641" s="297"/>
      <c r="E641" s="316"/>
      <c r="F641" s="316"/>
      <c r="G641" s="316"/>
    </row>
    <row r="642" spans="4:7" ht="11.25">
      <c r="D642" s="297"/>
      <c r="E642" s="316"/>
      <c r="F642" s="316"/>
      <c r="G642" s="316"/>
    </row>
    <row r="643" spans="4:7" ht="11.25">
      <c r="D643" s="297"/>
      <c r="E643" s="316"/>
      <c r="F643" s="316"/>
      <c r="G643" s="316"/>
    </row>
    <row r="644" spans="4:7" ht="11.25">
      <c r="D644" s="297"/>
      <c r="E644" s="316"/>
      <c r="F644" s="316"/>
      <c r="G644" s="316"/>
    </row>
    <row r="645" spans="4:7" ht="11.25">
      <c r="D645" s="297"/>
      <c r="E645" s="316"/>
      <c r="F645" s="316"/>
      <c r="G645" s="316"/>
    </row>
    <row r="646" spans="4:7" ht="11.25">
      <c r="D646" s="297"/>
      <c r="E646" s="316"/>
      <c r="F646" s="316"/>
      <c r="G646" s="316"/>
    </row>
    <row r="647" spans="4:7" ht="11.25">
      <c r="D647" s="297"/>
      <c r="E647" s="316"/>
      <c r="F647" s="316"/>
      <c r="G647" s="316"/>
    </row>
    <row r="648" spans="4:7" ht="11.25">
      <c r="D648" s="297"/>
      <c r="E648" s="316"/>
      <c r="F648" s="316"/>
      <c r="G648" s="316"/>
    </row>
    <row r="649" spans="4:7" ht="11.25">
      <c r="D649" s="297"/>
      <c r="E649" s="316"/>
      <c r="F649" s="316"/>
      <c r="G649" s="316"/>
    </row>
    <row r="650" spans="4:7" ht="11.25">
      <c r="D650" s="297"/>
      <c r="E650" s="316"/>
      <c r="F650" s="316"/>
      <c r="G650" s="316"/>
    </row>
    <row r="651" spans="4:7" ht="11.25">
      <c r="D651" s="297"/>
      <c r="E651" s="316"/>
      <c r="F651" s="316"/>
      <c r="G651" s="316"/>
    </row>
    <row r="652" spans="4:7" ht="11.25">
      <c r="D652" s="297"/>
      <c r="E652" s="316"/>
      <c r="F652" s="316"/>
      <c r="G652" s="316"/>
    </row>
    <row r="653" spans="4:7" ht="11.25">
      <c r="D653" s="297"/>
      <c r="E653" s="316"/>
      <c r="F653" s="316"/>
      <c r="G653" s="316"/>
    </row>
    <row r="654" spans="4:7" ht="11.25">
      <c r="D654" s="297"/>
      <c r="E654" s="316"/>
      <c r="F654" s="316"/>
      <c r="G654" s="316"/>
    </row>
    <row r="655" spans="4:7" ht="11.25">
      <c r="D655" s="297"/>
      <c r="E655" s="316"/>
      <c r="F655" s="316"/>
      <c r="G655" s="316"/>
    </row>
    <row r="656" spans="4:7" ht="11.25">
      <c r="D656" s="297"/>
      <c r="E656" s="316"/>
      <c r="F656" s="316"/>
      <c r="G656" s="316"/>
    </row>
    <row r="657" spans="4:7" ht="11.25">
      <c r="D657" s="297"/>
      <c r="E657" s="316"/>
      <c r="F657" s="316"/>
      <c r="G657" s="316"/>
    </row>
    <row r="658" spans="4:7" ht="11.25">
      <c r="D658" s="297"/>
      <c r="E658" s="316"/>
      <c r="F658" s="316"/>
      <c r="G658" s="316"/>
    </row>
    <row r="659" spans="4:7" ht="11.25">
      <c r="D659" s="297"/>
      <c r="E659" s="316"/>
      <c r="F659" s="316"/>
      <c r="G659" s="316"/>
    </row>
    <row r="660" spans="4:7" ht="11.25">
      <c r="D660" s="297"/>
      <c r="E660" s="316"/>
      <c r="F660" s="316"/>
      <c r="G660" s="316"/>
    </row>
    <row r="661" spans="4:7" ht="11.25">
      <c r="D661" s="297"/>
      <c r="E661" s="316"/>
      <c r="F661" s="316"/>
      <c r="G661" s="316"/>
    </row>
    <row r="662" spans="4:7" ht="11.25">
      <c r="D662" s="297"/>
      <c r="E662" s="316"/>
      <c r="F662" s="316"/>
      <c r="G662" s="316"/>
    </row>
    <row r="663" spans="4:7" ht="11.25">
      <c r="D663" s="297"/>
      <c r="E663" s="316"/>
      <c r="F663" s="316"/>
      <c r="G663" s="316"/>
    </row>
    <row r="664" spans="4:7" ht="11.25">
      <c r="D664" s="297"/>
      <c r="E664" s="316"/>
      <c r="F664" s="316"/>
      <c r="G664" s="316"/>
    </row>
    <row r="665" spans="4:7" ht="11.25">
      <c r="D665" s="297"/>
      <c r="E665" s="316"/>
      <c r="F665" s="316"/>
      <c r="G665" s="316"/>
    </row>
    <row r="666" spans="4:7" ht="11.25">
      <c r="D666" s="297"/>
      <c r="E666" s="316"/>
      <c r="F666" s="316"/>
      <c r="G666" s="316"/>
    </row>
    <row r="667" spans="4:7" ht="11.25">
      <c r="D667" s="297"/>
      <c r="E667" s="316"/>
      <c r="F667" s="316"/>
      <c r="G667" s="316"/>
    </row>
    <row r="668" spans="4:7" ht="11.25">
      <c r="D668" s="297"/>
      <c r="E668" s="316"/>
      <c r="F668" s="316"/>
      <c r="G668" s="316"/>
    </row>
    <row r="669" spans="4:7" ht="11.25">
      <c r="D669" s="297"/>
      <c r="E669" s="316"/>
      <c r="F669" s="316"/>
      <c r="G669" s="316"/>
    </row>
    <row r="670" spans="4:7" ht="11.25">
      <c r="D670" s="297"/>
      <c r="E670" s="316"/>
      <c r="F670" s="316"/>
      <c r="G670" s="316"/>
    </row>
    <row r="671" spans="4:7" ht="11.25">
      <c r="D671" s="297"/>
      <c r="E671" s="316"/>
      <c r="F671" s="316"/>
      <c r="G671" s="316"/>
    </row>
    <row r="672" spans="4:7" ht="11.25">
      <c r="D672" s="297"/>
      <c r="E672" s="316"/>
      <c r="F672" s="316"/>
      <c r="G672" s="316"/>
    </row>
    <row r="673" spans="4:7" ht="11.25">
      <c r="D673" s="297"/>
      <c r="E673" s="316"/>
      <c r="F673" s="316"/>
      <c r="G673" s="316"/>
    </row>
    <row r="674" spans="4:7" ht="11.25">
      <c r="D674" s="297"/>
      <c r="E674" s="316"/>
      <c r="F674" s="316"/>
      <c r="G674" s="316"/>
    </row>
    <row r="675" spans="4:7" ht="11.25">
      <c r="D675" s="297"/>
      <c r="E675" s="316"/>
      <c r="F675" s="316"/>
      <c r="G675" s="316"/>
    </row>
    <row r="676" spans="4:7" ht="11.25">
      <c r="D676" s="297"/>
      <c r="E676" s="316"/>
      <c r="F676" s="316"/>
      <c r="G676" s="316"/>
    </row>
    <row r="677" spans="4:7" ht="11.25">
      <c r="D677" s="297"/>
      <c r="E677" s="316"/>
      <c r="F677" s="316"/>
      <c r="G677" s="316"/>
    </row>
    <row r="678" spans="4:7" ht="11.25">
      <c r="D678" s="297"/>
      <c r="E678" s="316"/>
      <c r="F678" s="316"/>
      <c r="G678" s="316"/>
    </row>
    <row r="679" spans="4:7" ht="11.25">
      <c r="D679" s="297"/>
      <c r="E679" s="316"/>
      <c r="F679" s="316"/>
      <c r="G679" s="316"/>
    </row>
    <row r="680" spans="4:7" ht="11.25">
      <c r="D680" s="297"/>
      <c r="E680" s="316"/>
      <c r="F680" s="316"/>
      <c r="G680" s="316"/>
    </row>
    <row r="681" spans="4:7" ht="11.25">
      <c r="D681" s="297"/>
      <c r="E681" s="316"/>
      <c r="F681" s="316"/>
      <c r="G681" s="316"/>
    </row>
    <row r="682" spans="4:7" ht="11.25">
      <c r="D682" s="297"/>
      <c r="E682" s="316"/>
      <c r="F682" s="316"/>
      <c r="G682" s="316"/>
    </row>
    <row r="683" spans="4:7" ht="11.25">
      <c r="D683" s="297"/>
      <c r="E683" s="316"/>
      <c r="F683" s="316"/>
      <c r="G683" s="316"/>
    </row>
    <row r="684" spans="4:7" ht="11.25">
      <c r="D684" s="297"/>
      <c r="E684" s="316"/>
      <c r="F684" s="316"/>
      <c r="G684" s="316"/>
    </row>
    <row r="685" spans="4:7" ht="11.25">
      <c r="D685" s="297"/>
      <c r="E685" s="316"/>
      <c r="F685" s="316"/>
      <c r="G685" s="316"/>
    </row>
    <row r="686" spans="4:7" ht="11.25">
      <c r="D686" s="297"/>
      <c r="E686" s="316"/>
      <c r="F686" s="316"/>
      <c r="G686" s="316"/>
    </row>
    <row r="687" spans="4:7" ht="11.25">
      <c r="D687" s="297"/>
      <c r="E687" s="316"/>
      <c r="F687" s="316"/>
      <c r="G687" s="316"/>
    </row>
    <row r="688" spans="4:7" ht="11.25">
      <c r="D688" s="297"/>
      <c r="E688" s="316"/>
      <c r="F688" s="316"/>
      <c r="G688" s="316"/>
    </row>
    <row r="689" spans="4:7" ht="11.25">
      <c r="D689" s="297"/>
      <c r="E689" s="316"/>
      <c r="F689" s="316"/>
      <c r="G689" s="316"/>
    </row>
    <row r="690" spans="4:7" ht="11.25">
      <c r="D690" s="297"/>
      <c r="E690" s="316"/>
      <c r="F690" s="316"/>
      <c r="G690" s="316"/>
    </row>
    <row r="691" spans="4:7" ht="11.25">
      <c r="D691" s="297"/>
      <c r="E691" s="316"/>
      <c r="F691" s="316"/>
      <c r="G691" s="316"/>
    </row>
    <row r="692" spans="4:7" ht="11.25">
      <c r="D692" s="297"/>
      <c r="E692" s="316"/>
      <c r="F692" s="316"/>
      <c r="G692" s="316"/>
    </row>
    <row r="693" spans="4:7" ht="11.25">
      <c r="D693" s="297"/>
      <c r="E693" s="316"/>
      <c r="F693" s="316"/>
      <c r="G693" s="316"/>
    </row>
    <row r="694" spans="4:7" ht="11.25">
      <c r="D694" s="297"/>
      <c r="E694" s="316"/>
      <c r="F694" s="316"/>
      <c r="G694" s="316"/>
    </row>
    <row r="695" spans="4:7" ht="11.25">
      <c r="D695" s="297"/>
      <c r="E695" s="316"/>
      <c r="F695" s="316"/>
      <c r="G695" s="316"/>
    </row>
    <row r="696" spans="4:7" ht="11.25">
      <c r="D696" s="297"/>
      <c r="E696" s="316"/>
      <c r="F696" s="316"/>
      <c r="G696" s="316"/>
    </row>
    <row r="697" spans="4:7" ht="11.25">
      <c r="D697" s="297"/>
      <c r="E697" s="316"/>
      <c r="F697" s="316"/>
      <c r="G697" s="316"/>
    </row>
    <row r="698" spans="4:7" ht="11.25">
      <c r="D698" s="297"/>
      <c r="E698" s="316"/>
      <c r="F698" s="316"/>
      <c r="G698" s="316"/>
    </row>
    <row r="699" spans="4:7" ht="11.25">
      <c r="D699" s="297"/>
      <c r="E699" s="316"/>
      <c r="F699" s="316"/>
      <c r="G699" s="316"/>
    </row>
    <row r="700" spans="4:7" ht="11.25">
      <c r="D700" s="297"/>
      <c r="E700" s="316"/>
      <c r="F700" s="316"/>
      <c r="G700" s="316"/>
    </row>
    <row r="701" spans="4:7" ht="11.25">
      <c r="D701" s="297"/>
      <c r="E701" s="316"/>
      <c r="F701" s="316"/>
      <c r="G701" s="316"/>
    </row>
    <row r="702" spans="4:7" ht="11.25">
      <c r="D702" s="297"/>
      <c r="E702" s="316"/>
      <c r="F702" s="316"/>
      <c r="G702" s="316"/>
    </row>
    <row r="703" spans="4:7" ht="11.25">
      <c r="D703" s="297"/>
      <c r="E703" s="316"/>
      <c r="F703" s="316"/>
      <c r="G703" s="316"/>
    </row>
    <row r="704" spans="4:7" ht="11.25">
      <c r="D704" s="297"/>
      <c r="E704" s="316"/>
      <c r="F704" s="316"/>
      <c r="G704" s="316"/>
    </row>
    <row r="705" spans="4:7" ht="11.25">
      <c r="D705" s="297"/>
      <c r="E705" s="316"/>
      <c r="F705" s="316"/>
      <c r="G705" s="316"/>
    </row>
    <row r="706" spans="4:7" ht="11.25">
      <c r="D706" s="297"/>
      <c r="E706" s="316"/>
      <c r="F706" s="316"/>
      <c r="G706" s="316"/>
    </row>
    <row r="707" spans="4:7" ht="11.25">
      <c r="D707" s="297"/>
      <c r="E707" s="316"/>
      <c r="F707" s="316"/>
      <c r="G707" s="316"/>
    </row>
    <row r="708" spans="4:7" ht="11.25">
      <c r="D708" s="297"/>
      <c r="E708" s="316"/>
      <c r="F708" s="316"/>
      <c r="G708" s="316"/>
    </row>
    <row r="709" spans="4:7" ht="11.25">
      <c r="D709" s="297"/>
      <c r="E709" s="316"/>
      <c r="F709" s="316"/>
      <c r="G709" s="316"/>
    </row>
    <row r="710" spans="4:7" ht="11.25">
      <c r="D710" s="297"/>
      <c r="E710" s="316"/>
      <c r="F710" s="316"/>
      <c r="G710" s="316"/>
    </row>
    <row r="711" spans="4:7" ht="11.25">
      <c r="D711" s="297"/>
      <c r="E711" s="316"/>
      <c r="F711" s="316"/>
      <c r="G711" s="316"/>
    </row>
    <row r="712" spans="4:7" ht="11.25">
      <c r="D712" s="297"/>
      <c r="E712" s="316"/>
      <c r="F712" s="316"/>
      <c r="G712" s="316"/>
    </row>
    <row r="713" spans="4:7" ht="11.25">
      <c r="D713" s="297"/>
      <c r="E713" s="316"/>
      <c r="F713" s="316"/>
      <c r="G713" s="316"/>
    </row>
    <row r="714" spans="4:7" ht="11.25">
      <c r="D714" s="297"/>
      <c r="E714" s="316"/>
      <c r="F714" s="316"/>
      <c r="G714" s="316"/>
    </row>
    <row r="715" spans="4:7" ht="11.25">
      <c r="D715" s="297"/>
      <c r="E715" s="316"/>
      <c r="F715" s="316"/>
      <c r="G715" s="316"/>
    </row>
    <row r="716" spans="4:7" ht="11.25">
      <c r="D716" s="297"/>
      <c r="E716" s="316"/>
      <c r="F716" s="316"/>
      <c r="G716" s="316"/>
    </row>
    <row r="717" spans="4:7" ht="11.25">
      <c r="D717" s="297"/>
      <c r="E717" s="316"/>
      <c r="F717" s="316"/>
      <c r="G717" s="316"/>
    </row>
    <row r="718" spans="4:7" ht="11.25">
      <c r="D718" s="297"/>
      <c r="E718" s="316"/>
      <c r="F718" s="316"/>
      <c r="G718" s="316"/>
    </row>
    <row r="719" spans="4:7" ht="11.25">
      <c r="D719" s="297"/>
      <c r="E719" s="316"/>
      <c r="F719" s="316"/>
      <c r="G719" s="316"/>
    </row>
    <row r="720" spans="4:7" ht="11.25">
      <c r="D720" s="297"/>
      <c r="E720" s="316"/>
      <c r="F720" s="316"/>
      <c r="G720" s="316"/>
    </row>
    <row r="721" spans="4:7" ht="11.25">
      <c r="D721" s="297"/>
      <c r="E721" s="316"/>
      <c r="F721" s="316"/>
      <c r="G721" s="316"/>
    </row>
    <row r="722" spans="4:7" ht="11.25">
      <c r="D722" s="297"/>
      <c r="E722" s="316"/>
      <c r="F722" s="316"/>
      <c r="G722" s="316"/>
    </row>
    <row r="723" spans="4:7" ht="11.25">
      <c r="D723" s="297"/>
      <c r="E723" s="316"/>
      <c r="F723" s="316"/>
      <c r="G723" s="316"/>
    </row>
    <row r="724" spans="4:7" ht="11.25">
      <c r="D724" s="297"/>
      <c r="E724" s="316"/>
      <c r="F724" s="316"/>
      <c r="G724" s="316"/>
    </row>
    <row r="725" spans="4:7" ht="11.25">
      <c r="D725" s="297"/>
      <c r="E725" s="316"/>
      <c r="F725" s="316"/>
      <c r="G725" s="316"/>
    </row>
    <row r="726" spans="4:7" ht="11.25">
      <c r="D726" s="297"/>
      <c r="E726" s="316"/>
      <c r="F726" s="316"/>
      <c r="G726" s="316"/>
    </row>
    <row r="727" spans="4:7" ht="11.25">
      <c r="D727" s="297"/>
      <c r="E727" s="316"/>
      <c r="F727" s="316"/>
      <c r="G727" s="316"/>
    </row>
    <row r="728" spans="4:7" ht="11.25">
      <c r="D728" s="297"/>
      <c r="E728" s="316"/>
      <c r="F728" s="316"/>
      <c r="G728" s="316"/>
    </row>
    <row r="729" spans="4:7" ht="11.25">
      <c r="D729" s="297"/>
      <c r="E729" s="316"/>
      <c r="F729" s="316"/>
      <c r="G729" s="316"/>
    </row>
    <row r="730" spans="4:7" ht="11.25">
      <c r="D730" s="297"/>
      <c r="E730" s="316"/>
      <c r="F730" s="316"/>
      <c r="G730" s="316"/>
    </row>
    <row r="731" spans="4:7" ht="11.25">
      <c r="D731" s="297"/>
      <c r="E731" s="316"/>
      <c r="F731" s="316"/>
      <c r="G731" s="316"/>
    </row>
    <row r="732" spans="4:7" ht="11.25">
      <c r="D732" s="297"/>
      <c r="E732" s="316"/>
      <c r="F732" s="316"/>
      <c r="G732" s="316"/>
    </row>
    <row r="733" spans="4:7" ht="11.25">
      <c r="D733" s="297"/>
      <c r="E733" s="316"/>
      <c r="F733" s="316"/>
      <c r="G733" s="316"/>
    </row>
    <row r="734" spans="4:7" ht="11.25">
      <c r="D734" s="297"/>
      <c r="E734" s="316"/>
      <c r="F734" s="316"/>
      <c r="G734" s="316"/>
    </row>
    <row r="735" spans="4:7" ht="11.25">
      <c r="D735" s="297"/>
      <c r="E735" s="316"/>
      <c r="F735" s="316"/>
      <c r="G735" s="316"/>
    </row>
    <row r="736" spans="4:7" ht="11.25">
      <c r="D736" s="297"/>
      <c r="E736" s="316"/>
      <c r="F736" s="316"/>
      <c r="G736" s="316"/>
    </row>
    <row r="737" spans="4:7" ht="11.25">
      <c r="D737" s="297"/>
      <c r="E737" s="316"/>
      <c r="F737" s="316"/>
      <c r="G737" s="316"/>
    </row>
    <row r="738" spans="4:7" ht="11.25">
      <c r="D738" s="297"/>
      <c r="E738" s="316"/>
      <c r="F738" s="316"/>
      <c r="G738" s="316"/>
    </row>
    <row r="739" spans="4:7" ht="11.25">
      <c r="D739" s="297"/>
      <c r="E739" s="316"/>
      <c r="F739" s="316"/>
      <c r="G739" s="316"/>
    </row>
    <row r="740" spans="4:7" ht="11.25">
      <c r="D740" s="297"/>
      <c r="E740" s="316"/>
      <c r="F740" s="316"/>
      <c r="G740" s="316"/>
    </row>
    <row r="741" spans="4:7" ht="11.25">
      <c r="D741" s="297"/>
      <c r="E741" s="316"/>
      <c r="F741" s="316"/>
      <c r="G741" s="316"/>
    </row>
    <row r="742" spans="4:7" ht="11.25">
      <c r="D742" s="297"/>
      <c r="E742" s="316"/>
      <c r="F742" s="316"/>
      <c r="G742" s="316"/>
    </row>
    <row r="743" spans="4:7" ht="11.25">
      <c r="D743" s="297"/>
      <c r="E743" s="316"/>
      <c r="F743" s="316"/>
      <c r="G743" s="316"/>
    </row>
    <row r="744" spans="4:7" ht="11.25">
      <c r="D744" s="297"/>
      <c r="E744" s="316"/>
      <c r="F744" s="316"/>
      <c r="G744" s="316"/>
    </row>
    <row r="745" spans="4:7" ht="11.25">
      <c r="D745" s="297"/>
      <c r="E745" s="316"/>
      <c r="F745" s="316"/>
      <c r="G745" s="316"/>
    </row>
    <row r="746" spans="4:7" ht="11.25">
      <c r="D746" s="297"/>
      <c r="E746" s="316"/>
      <c r="F746" s="316"/>
      <c r="G746" s="316"/>
    </row>
    <row r="747" spans="4:7" ht="11.25">
      <c r="D747" s="297"/>
      <c r="E747" s="316"/>
      <c r="F747" s="316"/>
      <c r="G747" s="316"/>
    </row>
    <row r="748" spans="4:7" ht="11.25">
      <c r="D748" s="297"/>
      <c r="E748" s="316"/>
      <c r="F748" s="316"/>
      <c r="G748" s="316"/>
    </row>
    <row r="749" spans="4:7" ht="11.25">
      <c r="D749" s="297"/>
      <c r="E749" s="316"/>
      <c r="F749" s="316"/>
      <c r="G749" s="316"/>
    </row>
    <row r="750" spans="4:7" ht="11.25">
      <c r="D750" s="297"/>
      <c r="E750" s="316"/>
      <c r="F750" s="316"/>
      <c r="G750" s="316"/>
    </row>
    <row r="751" spans="4:7" ht="11.25">
      <c r="D751" s="297"/>
      <c r="E751" s="316"/>
      <c r="F751" s="316"/>
      <c r="G751" s="316"/>
    </row>
    <row r="752" spans="4:7" ht="11.25">
      <c r="D752" s="297"/>
      <c r="E752" s="316"/>
      <c r="F752" s="316"/>
      <c r="G752" s="316"/>
    </row>
    <row r="753" spans="4:7" ht="11.25">
      <c r="D753" s="297"/>
      <c r="E753" s="316"/>
      <c r="F753" s="316"/>
      <c r="G753" s="316"/>
    </row>
    <row r="754" spans="4:7" ht="11.25">
      <c r="D754" s="297"/>
      <c r="E754" s="316"/>
      <c r="F754" s="316"/>
      <c r="G754" s="316"/>
    </row>
    <row r="755" spans="4:7" ht="11.25">
      <c r="D755" s="297"/>
      <c r="E755" s="316"/>
      <c r="F755" s="316"/>
      <c r="G755" s="316"/>
    </row>
    <row r="756" spans="4:7" ht="11.25">
      <c r="D756" s="297"/>
      <c r="E756" s="316"/>
      <c r="F756" s="316"/>
      <c r="G756" s="316"/>
    </row>
    <row r="757" spans="4:7" ht="11.25">
      <c r="D757" s="297"/>
      <c r="E757" s="316"/>
      <c r="F757" s="316"/>
      <c r="G757" s="316"/>
    </row>
    <row r="758" spans="4:7" ht="11.25">
      <c r="D758" s="297"/>
      <c r="E758" s="316"/>
      <c r="F758" s="316"/>
      <c r="G758" s="316"/>
    </row>
    <row r="759" spans="4:7" ht="11.25">
      <c r="D759" s="297"/>
      <c r="E759" s="316"/>
      <c r="F759" s="316"/>
      <c r="G759" s="316"/>
    </row>
    <row r="760" spans="4:7" ht="11.25">
      <c r="D760" s="297"/>
      <c r="E760" s="316"/>
      <c r="F760" s="316"/>
      <c r="G760" s="316"/>
    </row>
    <row r="761" spans="4:7" ht="11.25">
      <c r="D761" s="297"/>
      <c r="E761" s="316"/>
      <c r="F761" s="316"/>
      <c r="G761" s="316"/>
    </row>
    <row r="762" spans="4:7" ht="11.25">
      <c r="D762" s="297"/>
      <c r="E762" s="316"/>
      <c r="F762" s="316"/>
      <c r="G762" s="316"/>
    </row>
    <row r="763" spans="4:7" ht="11.25">
      <c r="D763" s="297"/>
      <c r="E763" s="316"/>
      <c r="F763" s="316"/>
      <c r="G763" s="316"/>
    </row>
    <row r="764" spans="4:7" ht="11.25">
      <c r="D764" s="297"/>
      <c r="E764" s="316"/>
      <c r="F764" s="316"/>
      <c r="G764" s="316"/>
    </row>
    <row r="765" spans="4:7" ht="11.25">
      <c r="D765" s="297"/>
      <c r="E765" s="316"/>
      <c r="F765" s="316"/>
      <c r="G765" s="316"/>
    </row>
    <row r="766" spans="4:7" ht="11.25">
      <c r="D766" s="297"/>
      <c r="E766" s="316"/>
      <c r="F766" s="316"/>
      <c r="G766" s="316"/>
    </row>
    <row r="767" spans="4:7" ht="11.25">
      <c r="D767" s="297"/>
      <c r="E767" s="316"/>
      <c r="F767" s="316"/>
      <c r="G767" s="316"/>
    </row>
    <row r="768" spans="4:7" ht="11.25">
      <c r="D768" s="297"/>
      <c r="E768" s="316"/>
      <c r="F768" s="316"/>
      <c r="G768" s="316"/>
    </row>
    <row r="769" spans="4:7" ht="11.25">
      <c r="D769" s="297"/>
      <c r="E769" s="316"/>
      <c r="F769" s="316"/>
      <c r="G769" s="316"/>
    </row>
    <row r="770" spans="4:7" ht="11.25">
      <c r="D770" s="297"/>
      <c r="E770" s="316"/>
      <c r="F770" s="316"/>
      <c r="G770" s="316"/>
    </row>
    <row r="771" spans="4:7" ht="11.25">
      <c r="D771" s="297"/>
      <c r="E771" s="316"/>
      <c r="F771" s="316"/>
      <c r="G771" s="316"/>
    </row>
    <row r="772" spans="4:7" ht="11.25">
      <c r="D772" s="297"/>
      <c r="E772" s="316"/>
      <c r="F772" s="316"/>
      <c r="G772" s="316"/>
    </row>
    <row r="773" spans="4:7" ht="11.25">
      <c r="D773" s="297"/>
      <c r="E773" s="316"/>
      <c r="F773" s="316"/>
      <c r="G773" s="316"/>
    </row>
    <row r="774" spans="4:7" ht="11.25">
      <c r="D774" s="297"/>
      <c r="E774" s="316"/>
      <c r="F774" s="316"/>
      <c r="G774" s="316"/>
    </row>
    <row r="775" spans="4:7" ht="11.25">
      <c r="D775" s="297"/>
      <c r="E775" s="316"/>
      <c r="F775" s="316"/>
      <c r="G775" s="316"/>
    </row>
    <row r="776" spans="4:7" ht="11.25">
      <c r="D776" s="297"/>
      <c r="E776" s="316"/>
      <c r="F776" s="316"/>
      <c r="G776" s="316"/>
    </row>
    <row r="777" spans="4:7" ht="11.25">
      <c r="D777" s="297"/>
      <c r="E777" s="316"/>
      <c r="F777" s="316"/>
      <c r="G777" s="316"/>
    </row>
    <row r="778" spans="4:7" ht="11.25">
      <c r="D778" s="297"/>
      <c r="E778" s="316"/>
      <c r="F778" s="316"/>
      <c r="G778" s="316"/>
    </row>
    <row r="779" spans="4:7" ht="11.25">
      <c r="D779" s="297"/>
      <c r="E779" s="316"/>
      <c r="F779" s="316"/>
      <c r="G779" s="316"/>
    </row>
    <row r="780" spans="4:7" ht="11.25">
      <c r="D780" s="297"/>
      <c r="E780" s="316"/>
      <c r="F780" s="316"/>
      <c r="G780" s="316"/>
    </row>
    <row r="781" spans="4:7" ht="11.25">
      <c r="D781" s="297"/>
      <c r="E781" s="316"/>
      <c r="F781" s="316"/>
      <c r="G781" s="316"/>
    </row>
    <row r="782" spans="4:7" ht="11.25">
      <c r="D782" s="297"/>
      <c r="E782" s="316"/>
      <c r="F782" s="316"/>
      <c r="G782" s="316"/>
    </row>
    <row r="783" spans="4:7" ht="11.25">
      <c r="D783" s="297"/>
      <c r="E783" s="316"/>
      <c r="F783" s="316"/>
      <c r="G783" s="316"/>
    </row>
    <row r="784" spans="4:7" ht="11.25">
      <c r="D784" s="297"/>
      <c r="E784" s="316"/>
      <c r="F784" s="316"/>
      <c r="G784" s="316"/>
    </row>
    <row r="785" spans="4:7" ht="11.25">
      <c r="D785" s="297"/>
      <c r="E785" s="316"/>
      <c r="F785" s="316"/>
      <c r="G785" s="316"/>
    </row>
    <row r="786" spans="4:7" ht="11.25">
      <c r="D786" s="297"/>
      <c r="E786" s="316"/>
      <c r="F786" s="316"/>
      <c r="G786" s="316"/>
    </row>
    <row r="787" spans="4:7" ht="11.25">
      <c r="D787" s="297"/>
      <c r="E787" s="316"/>
      <c r="F787" s="316"/>
      <c r="G787" s="316"/>
    </row>
    <row r="788" spans="4:7" ht="11.25">
      <c r="D788" s="297"/>
      <c r="E788" s="316"/>
      <c r="F788" s="316"/>
      <c r="G788" s="316"/>
    </row>
    <row r="789" spans="4:7" ht="11.25">
      <c r="D789" s="297"/>
      <c r="E789" s="316"/>
      <c r="F789" s="316"/>
      <c r="G789" s="316"/>
    </row>
    <row r="790" spans="4:7" ht="11.25">
      <c r="D790" s="297"/>
      <c r="E790" s="316"/>
      <c r="F790" s="316"/>
      <c r="G790" s="316"/>
    </row>
    <row r="791" spans="4:7" ht="11.25">
      <c r="D791" s="297"/>
      <c r="E791" s="316"/>
      <c r="F791" s="316"/>
      <c r="G791" s="316"/>
    </row>
    <row r="792" spans="4:7" ht="11.25">
      <c r="D792" s="297"/>
      <c r="E792" s="316"/>
      <c r="F792" s="316"/>
      <c r="G792" s="316"/>
    </row>
    <row r="793" spans="4:7" ht="11.25">
      <c r="D793" s="297"/>
      <c r="E793" s="316"/>
      <c r="F793" s="316"/>
      <c r="G793" s="316"/>
    </row>
    <row r="794" spans="4:7" ht="11.25">
      <c r="D794" s="297"/>
      <c r="E794" s="316"/>
      <c r="F794" s="316"/>
      <c r="G794" s="316"/>
    </row>
    <row r="795" spans="4:7" ht="11.25">
      <c r="D795" s="297"/>
      <c r="E795" s="316"/>
      <c r="F795" s="316"/>
      <c r="G795" s="316"/>
    </row>
    <row r="796" spans="4:7" ht="11.25">
      <c r="D796" s="297"/>
      <c r="E796" s="316"/>
      <c r="F796" s="316"/>
      <c r="G796" s="316"/>
    </row>
    <row r="797" spans="4:7" ht="11.25">
      <c r="D797" s="297"/>
      <c r="E797" s="316"/>
      <c r="F797" s="316"/>
      <c r="G797" s="316"/>
    </row>
    <row r="798" spans="4:7" ht="11.25">
      <c r="D798" s="297"/>
      <c r="E798" s="316"/>
      <c r="F798" s="316"/>
      <c r="G798" s="316"/>
    </row>
    <row r="799" spans="4:7" ht="11.25">
      <c r="D799" s="297"/>
      <c r="E799" s="316"/>
      <c r="F799" s="316"/>
      <c r="G799" s="316"/>
    </row>
    <row r="800" spans="4:7" ht="11.25">
      <c r="D800" s="297"/>
      <c r="E800" s="316"/>
      <c r="F800" s="316"/>
      <c r="G800" s="316"/>
    </row>
    <row r="801" spans="4:7" ht="11.25">
      <c r="D801" s="297"/>
      <c r="E801" s="316"/>
      <c r="F801" s="316"/>
      <c r="G801" s="316"/>
    </row>
    <row r="802" spans="4:7" ht="11.25">
      <c r="D802" s="297"/>
      <c r="E802" s="316"/>
      <c r="F802" s="316"/>
      <c r="G802" s="316"/>
    </row>
    <row r="803" spans="4:7" ht="11.25">
      <c r="D803" s="297"/>
      <c r="E803" s="316"/>
      <c r="F803" s="316"/>
      <c r="G803" s="316"/>
    </row>
    <row r="804" spans="4:7" ht="11.25">
      <c r="D804" s="297"/>
      <c r="E804" s="316"/>
      <c r="F804" s="316"/>
      <c r="G804" s="316"/>
    </row>
    <row r="805" spans="4:7" ht="11.25">
      <c r="D805" s="297"/>
      <c r="E805" s="316"/>
      <c r="F805" s="316"/>
      <c r="G805" s="316"/>
    </row>
    <row r="806" spans="4:7" ht="11.25">
      <c r="D806" s="297"/>
      <c r="E806" s="316"/>
      <c r="F806" s="316"/>
      <c r="G806" s="316"/>
    </row>
    <row r="807" spans="4:7" ht="11.25">
      <c r="D807" s="297"/>
      <c r="E807" s="316"/>
      <c r="F807" s="316"/>
      <c r="G807" s="316"/>
    </row>
    <row r="808" spans="4:7" ht="11.25">
      <c r="D808" s="297"/>
      <c r="E808" s="316"/>
      <c r="F808" s="316"/>
      <c r="G808" s="316"/>
    </row>
    <row r="809" spans="4:7" ht="11.25">
      <c r="D809" s="297"/>
      <c r="E809" s="316"/>
      <c r="F809" s="316"/>
      <c r="G809" s="316"/>
    </row>
    <row r="810" spans="4:7" ht="11.25">
      <c r="D810" s="297"/>
      <c r="E810" s="316"/>
      <c r="F810" s="316"/>
      <c r="G810" s="316"/>
    </row>
    <row r="811" spans="4:7" ht="11.25">
      <c r="D811" s="297"/>
      <c r="E811" s="316"/>
      <c r="F811" s="316"/>
      <c r="G811" s="316"/>
    </row>
    <row r="812" spans="4:7" ht="11.25">
      <c r="D812" s="297"/>
      <c r="E812" s="316"/>
      <c r="F812" s="316"/>
      <c r="G812" s="316"/>
    </row>
    <row r="813" spans="4:7" ht="11.25">
      <c r="D813" s="297"/>
      <c r="E813" s="316"/>
      <c r="F813" s="316"/>
      <c r="G813" s="316"/>
    </row>
    <row r="814" spans="4:7" ht="11.25">
      <c r="D814" s="297"/>
      <c r="E814" s="316"/>
      <c r="F814" s="316"/>
      <c r="G814" s="316"/>
    </row>
    <row r="815" spans="4:7" ht="11.25">
      <c r="D815" s="297"/>
      <c r="E815" s="316"/>
      <c r="F815" s="316"/>
      <c r="G815" s="316"/>
    </row>
    <row r="816" spans="4:7" ht="11.25">
      <c r="D816" s="297"/>
      <c r="E816" s="316"/>
      <c r="F816" s="316"/>
      <c r="G816" s="316"/>
    </row>
    <row r="817" spans="4:7" ht="11.25">
      <c r="D817" s="297"/>
      <c r="E817" s="316"/>
      <c r="F817" s="316"/>
      <c r="G817" s="316"/>
    </row>
    <row r="818" spans="4:7" ht="11.25">
      <c r="D818" s="297"/>
      <c r="E818" s="316"/>
      <c r="F818" s="316"/>
      <c r="G818" s="316"/>
    </row>
    <row r="819" spans="4:7" ht="11.25">
      <c r="D819" s="297"/>
      <c r="E819" s="316"/>
      <c r="F819" s="316"/>
      <c r="G819" s="316"/>
    </row>
    <row r="820" spans="4:7" ht="11.25">
      <c r="D820" s="297"/>
      <c r="E820" s="316"/>
      <c r="F820" s="316"/>
      <c r="G820" s="316"/>
    </row>
    <row r="821" spans="4:7" ht="11.25">
      <c r="D821" s="297"/>
      <c r="E821" s="316"/>
      <c r="F821" s="316"/>
      <c r="G821" s="316"/>
    </row>
    <row r="822" spans="4:7" ht="11.25">
      <c r="D822" s="297"/>
      <c r="E822" s="316"/>
      <c r="F822" s="316"/>
      <c r="G822" s="316"/>
    </row>
    <row r="823" spans="4:7" ht="11.25">
      <c r="D823" s="297"/>
      <c r="E823" s="316"/>
      <c r="F823" s="316"/>
      <c r="G823" s="316"/>
    </row>
    <row r="824" spans="4:7" ht="11.25">
      <c r="D824" s="297"/>
      <c r="E824" s="316"/>
      <c r="F824" s="316"/>
      <c r="G824" s="316"/>
    </row>
    <row r="825" spans="4:7" ht="11.25">
      <c r="D825" s="297"/>
      <c r="E825" s="316"/>
      <c r="F825" s="316"/>
      <c r="G825" s="316"/>
    </row>
    <row r="826" spans="4:7" ht="11.25">
      <c r="D826" s="297"/>
      <c r="E826" s="316"/>
      <c r="F826" s="316"/>
      <c r="G826" s="316"/>
    </row>
    <row r="827" spans="4:7" ht="11.25">
      <c r="D827" s="297"/>
      <c r="E827" s="316"/>
      <c r="F827" s="316"/>
      <c r="G827" s="316"/>
    </row>
    <row r="828" spans="4:7" ht="11.25">
      <c r="D828" s="297"/>
      <c r="E828" s="316"/>
      <c r="F828" s="316"/>
      <c r="G828" s="316"/>
    </row>
    <row r="829" spans="4:7" ht="11.25">
      <c r="D829" s="297"/>
      <c r="E829" s="316"/>
      <c r="F829" s="316"/>
      <c r="G829" s="316"/>
    </row>
    <row r="830" spans="4:7" ht="11.25">
      <c r="D830" s="297"/>
      <c r="E830" s="316"/>
      <c r="F830" s="316"/>
      <c r="G830" s="316"/>
    </row>
    <row r="831" spans="4:7" ht="11.25">
      <c r="D831" s="297"/>
      <c r="E831" s="316"/>
      <c r="F831" s="316"/>
      <c r="G831" s="316"/>
    </row>
    <row r="832" spans="4:7" ht="11.25">
      <c r="D832" s="297"/>
      <c r="E832" s="316"/>
      <c r="F832" s="316"/>
      <c r="G832" s="316"/>
    </row>
    <row r="833" spans="4:7" ht="11.25">
      <c r="D833" s="297"/>
      <c r="E833" s="316"/>
      <c r="F833" s="316"/>
      <c r="G833" s="316"/>
    </row>
    <row r="834" spans="4:7" ht="11.25">
      <c r="D834" s="297"/>
      <c r="E834" s="316"/>
      <c r="F834" s="316"/>
      <c r="G834" s="316"/>
    </row>
    <row r="835" spans="4:7" ht="11.25">
      <c r="D835" s="297"/>
      <c r="E835" s="316"/>
      <c r="F835" s="316"/>
      <c r="G835" s="316"/>
    </row>
    <row r="836" spans="4:7" ht="11.25">
      <c r="D836" s="297"/>
      <c r="E836" s="316"/>
      <c r="F836" s="316"/>
      <c r="G836" s="316"/>
    </row>
    <row r="837" spans="4:7" ht="11.25">
      <c r="D837" s="297"/>
      <c r="E837" s="316"/>
      <c r="F837" s="316"/>
      <c r="G837" s="316"/>
    </row>
    <row r="838" spans="4:7" ht="11.25">
      <c r="D838" s="297"/>
      <c r="E838" s="316"/>
      <c r="F838" s="316"/>
      <c r="G838" s="316"/>
    </row>
    <row r="839" spans="4:7" ht="11.25">
      <c r="D839" s="297"/>
      <c r="E839" s="316"/>
      <c r="F839" s="316"/>
      <c r="G839" s="316"/>
    </row>
    <row r="840" spans="4:7" ht="11.25">
      <c r="D840" s="297"/>
      <c r="E840" s="316"/>
      <c r="F840" s="316"/>
      <c r="G840" s="316"/>
    </row>
    <row r="841" spans="4:7" ht="11.25">
      <c r="D841" s="297"/>
      <c r="E841" s="316"/>
      <c r="F841" s="316"/>
      <c r="G841" s="316"/>
    </row>
    <row r="842" spans="4:7" ht="11.25">
      <c r="D842" s="297"/>
      <c r="E842" s="316"/>
      <c r="F842" s="316"/>
      <c r="G842" s="316"/>
    </row>
    <row r="843" spans="4:7" ht="11.25">
      <c r="D843" s="297"/>
      <c r="E843" s="316"/>
      <c r="F843" s="316"/>
      <c r="G843" s="316"/>
    </row>
    <row r="844" spans="4:7" ht="11.25">
      <c r="D844" s="297"/>
      <c r="E844" s="316"/>
      <c r="F844" s="316"/>
      <c r="G844" s="316"/>
    </row>
    <row r="845" spans="4:7" ht="11.25">
      <c r="D845" s="297"/>
      <c r="E845" s="316"/>
      <c r="F845" s="316"/>
      <c r="G845" s="316"/>
    </row>
    <row r="846" spans="4:7" ht="11.25">
      <c r="D846" s="297"/>
      <c r="E846" s="316"/>
      <c r="F846" s="316"/>
      <c r="G846" s="316"/>
    </row>
    <row r="847" spans="4:7" ht="11.25">
      <c r="D847" s="297"/>
      <c r="E847" s="316"/>
      <c r="F847" s="316"/>
      <c r="G847" s="316"/>
    </row>
    <row r="848" spans="4:7" ht="11.25">
      <c r="D848" s="297"/>
      <c r="E848" s="316"/>
      <c r="F848" s="316"/>
      <c r="G848" s="316"/>
    </row>
    <row r="849" spans="4:7" ht="11.25">
      <c r="D849" s="297"/>
      <c r="E849" s="316"/>
      <c r="F849" s="316"/>
      <c r="G849" s="316"/>
    </row>
    <row r="850" spans="4:7" ht="11.25">
      <c r="D850" s="297"/>
      <c r="E850" s="316"/>
      <c r="F850" s="316"/>
      <c r="G850" s="316"/>
    </row>
    <row r="851" spans="4:7" ht="11.25">
      <c r="D851" s="297"/>
      <c r="E851" s="316"/>
      <c r="F851" s="316"/>
      <c r="G851" s="316"/>
    </row>
    <row r="852" spans="4:7" ht="11.25">
      <c r="D852" s="297"/>
      <c r="E852" s="316"/>
      <c r="F852" s="316"/>
      <c r="G852" s="316"/>
    </row>
    <row r="853" spans="4:7" ht="11.25">
      <c r="D853" s="297"/>
      <c r="E853" s="316"/>
      <c r="F853" s="316"/>
      <c r="G853" s="316"/>
    </row>
    <row r="854" spans="4:7" ht="11.25">
      <c r="D854" s="297"/>
      <c r="E854" s="316"/>
      <c r="F854" s="316"/>
      <c r="G854" s="316"/>
    </row>
    <row r="855" spans="4:7" ht="11.25">
      <c r="D855" s="297"/>
      <c r="E855" s="316"/>
      <c r="F855" s="316"/>
      <c r="G855" s="316"/>
    </row>
    <row r="856" spans="4:7" ht="11.25">
      <c r="D856" s="297"/>
      <c r="E856" s="316"/>
      <c r="F856" s="316"/>
      <c r="G856" s="316"/>
    </row>
    <row r="857" spans="4:7" ht="11.25">
      <c r="D857" s="297"/>
      <c r="E857" s="316"/>
      <c r="F857" s="316"/>
      <c r="G857" s="316"/>
    </row>
    <row r="858" spans="4:7" ht="11.25">
      <c r="D858" s="297"/>
      <c r="E858" s="316"/>
      <c r="F858" s="316"/>
      <c r="G858" s="316"/>
    </row>
    <row r="859" spans="4:7" ht="11.25">
      <c r="D859" s="297"/>
      <c r="E859" s="316"/>
      <c r="F859" s="316"/>
      <c r="G859" s="316"/>
    </row>
    <row r="860" spans="4:7" ht="11.25">
      <c r="D860" s="297"/>
      <c r="E860" s="316"/>
      <c r="F860" s="316"/>
      <c r="G860" s="316"/>
    </row>
    <row r="861" spans="4:7" ht="11.25">
      <c r="D861" s="297"/>
      <c r="E861" s="316"/>
      <c r="F861" s="316"/>
      <c r="G861" s="316"/>
    </row>
    <row r="862" spans="4:7" ht="11.25">
      <c r="D862" s="297"/>
      <c r="E862" s="316"/>
      <c r="F862" s="316"/>
      <c r="G862" s="316"/>
    </row>
    <row r="863" spans="4:7" ht="11.25">
      <c r="D863" s="297"/>
      <c r="E863" s="316"/>
      <c r="F863" s="316"/>
      <c r="G863" s="316"/>
    </row>
    <row r="864" spans="4:7" ht="11.25">
      <c r="D864" s="297"/>
      <c r="E864" s="316"/>
      <c r="F864" s="316"/>
      <c r="G864" s="316"/>
    </row>
    <row r="865" spans="4:7" ht="11.25">
      <c r="D865" s="297"/>
      <c r="E865" s="316"/>
      <c r="F865" s="316"/>
      <c r="G865" s="316"/>
    </row>
    <row r="866" spans="4:7" ht="11.25">
      <c r="D866" s="297"/>
      <c r="E866" s="316"/>
      <c r="F866" s="316"/>
      <c r="G866" s="316"/>
    </row>
    <row r="867" spans="4:7" ht="11.25">
      <c r="D867" s="297"/>
      <c r="E867" s="316"/>
      <c r="F867" s="316"/>
      <c r="G867" s="316"/>
    </row>
    <row r="868" spans="4:7" ht="11.25">
      <c r="D868" s="297"/>
      <c r="E868" s="316"/>
      <c r="F868" s="316"/>
      <c r="G868" s="316"/>
    </row>
    <row r="869" spans="4:7" ht="11.25">
      <c r="D869" s="297"/>
      <c r="E869" s="316"/>
      <c r="F869" s="316"/>
      <c r="G869" s="316"/>
    </row>
    <row r="870" spans="4:7" ht="11.25">
      <c r="D870" s="297"/>
      <c r="E870" s="316"/>
      <c r="F870" s="316"/>
      <c r="G870" s="316"/>
    </row>
    <row r="871" spans="4:7" ht="11.25">
      <c r="D871" s="297"/>
      <c r="E871" s="316"/>
      <c r="F871" s="316"/>
      <c r="G871" s="316"/>
    </row>
    <row r="872" spans="4:7" ht="11.25">
      <c r="D872" s="297"/>
      <c r="E872" s="316"/>
      <c r="F872" s="316"/>
      <c r="G872" s="316"/>
    </row>
    <row r="873" spans="4:7" ht="11.25">
      <c r="D873" s="297"/>
      <c r="E873" s="316"/>
      <c r="F873" s="316"/>
      <c r="G873" s="316"/>
    </row>
    <row r="874" spans="4:7" ht="11.25">
      <c r="D874" s="297"/>
      <c r="E874" s="316"/>
      <c r="F874" s="316"/>
      <c r="G874" s="316"/>
    </row>
    <row r="875" spans="4:7" ht="11.25">
      <c r="D875" s="297"/>
      <c r="E875" s="316"/>
      <c r="F875" s="316"/>
      <c r="G875" s="316"/>
    </row>
    <row r="876" spans="4:7" ht="11.25">
      <c r="D876" s="297"/>
      <c r="E876" s="316"/>
      <c r="F876" s="316"/>
      <c r="G876" s="316"/>
    </row>
    <row r="877" spans="4:7" ht="11.25">
      <c r="D877" s="297"/>
      <c r="E877" s="316"/>
      <c r="F877" s="316"/>
      <c r="G877" s="316"/>
    </row>
    <row r="878" spans="4:7" ht="11.25">
      <c r="D878" s="297"/>
      <c r="E878" s="316"/>
      <c r="F878" s="316"/>
      <c r="G878" s="316"/>
    </row>
    <row r="879" spans="4:7" ht="11.25">
      <c r="D879" s="297"/>
      <c r="E879" s="316"/>
      <c r="F879" s="316"/>
      <c r="G879" s="316"/>
    </row>
    <row r="880" spans="4:7" ht="11.25">
      <c r="D880" s="297"/>
      <c r="E880" s="316"/>
      <c r="F880" s="316"/>
      <c r="G880" s="316"/>
    </row>
    <row r="881" spans="4:7" ht="11.25">
      <c r="D881" s="297"/>
      <c r="E881" s="316"/>
      <c r="F881" s="316"/>
      <c r="G881" s="316"/>
    </row>
    <row r="882" spans="4:7" ht="11.25">
      <c r="D882" s="297"/>
      <c r="E882" s="316"/>
      <c r="F882" s="316"/>
      <c r="G882" s="316"/>
    </row>
    <row r="883" spans="4:7" ht="11.25">
      <c r="D883" s="297"/>
      <c r="E883" s="316"/>
      <c r="F883" s="316"/>
      <c r="G883" s="316"/>
    </row>
    <row r="884" spans="4:7" ht="11.25">
      <c r="D884" s="297"/>
      <c r="E884" s="316"/>
      <c r="F884" s="316"/>
      <c r="G884" s="316"/>
    </row>
    <row r="885" spans="4:7" ht="11.25">
      <c r="D885" s="297"/>
      <c r="E885" s="316"/>
      <c r="F885" s="316"/>
      <c r="G885" s="316"/>
    </row>
    <row r="886" spans="4:7" ht="11.25">
      <c r="D886" s="297"/>
      <c r="E886" s="316"/>
      <c r="F886" s="316"/>
      <c r="G886" s="316"/>
    </row>
    <row r="887" spans="4:7" ht="11.25">
      <c r="D887" s="297"/>
      <c r="E887" s="316"/>
      <c r="F887" s="316"/>
      <c r="G887" s="316"/>
    </row>
    <row r="888" spans="4:7" ht="11.25">
      <c r="D888" s="297"/>
      <c r="E888" s="316"/>
      <c r="F888" s="316"/>
      <c r="G888" s="316"/>
    </row>
    <row r="889" spans="4:7" ht="11.25">
      <c r="D889" s="297"/>
      <c r="E889" s="316"/>
      <c r="F889" s="316"/>
      <c r="G889" s="316"/>
    </row>
    <row r="890" spans="4:7" ht="11.25">
      <c r="D890" s="297"/>
      <c r="E890" s="316"/>
      <c r="F890" s="316"/>
      <c r="G890" s="316"/>
    </row>
    <row r="891" spans="4:7" ht="11.25">
      <c r="D891" s="297"/>
      <c r="E891" s="316"/>
      <c r="F891" s="316"/>
      <c r="G891" s="316"/>
    </row>
    <row r="892" spans="4:7" ht="11.25">
      <c r="D892" s="297"/>
      <c r="E892" s="316"/>
      <c r="F892" s="316"/>
      <c r="G892" s="316"/>
    </row>
    <row r="893" spans="4:7" ht="11.25">
      <c r="D893" s="297"/>
      <c r="E893" s="316"/>
      <c r="F893" s="316"/>
      <c r="G893" s="316"/>
    </row>
    <row r="894" spans="4:7" ht="11.25">
      <c r="D894" s="297"/>
      <c r="E894" s="316"/>
      <c r="F894" s="316"/>
      <c r="G894" s="316"/>
    </row>
    <row r="895" spans="4:7" ht="11.25">
      <c r="D895" s="297"/>
      <c r="E895" s="316"/>
      <c r="F895" s="316"/>
      <c r="G895" s="316"/>
    </row>
    <row r="896" spans="4:7" ht="11.25">
      <c r="D896" s="297"/>
      <c r="E896" s="316"/>
      <c r="F896" s="316"/>
      <c r="G896" s="316"/>
    </row>
    <row r="897" spans="4:7" ht="11.25">
      <c r="D897" s="297"/>
      <c r="E897" s="316"/>
      <c r="F897" s="316"/>
      <c r="G897" s="316"/>
    </row>
    <row r="898" spans="4:7" ht="11.25">
      <c r="D898" s="297"/>
      <c r="E898" s="316"/>
      <c r="F898" s="316"/>
      <c r="G898" s="316"/>
    </row>
    <row r="899" spans="4:7" ht="11.25">
      <c r="D899" s="297"/>
      <c r="E899" s="316"/>
      <c r="F899" s="316"/>
      <c r="G899" s="316"/>
    </row>
    <row r="900" spans="4:7" ht="11.25">
      <c r="D900" s="297"/>
      <c r="E900" s="316"/>
      <c r="F900" s="316"/>
      <c r="G900" s="316"/>
    </row>
    <row r="901" spans="4:7" ht="11.25">
      <c r="D901" s="297"/>
      <c r="E901" s="316"/>
      <c r="F901" s="316"/>
      <c r="G901" s="316"/>
    </row>
    <row r="902" spans="4:7" ht="11.25">
      <c r="D902" s="297"/>
      <c r="E902" s="316"/>
      <c r="F902" s="316"/>
      <c r="G902" s="316"/>
    </row>
    <row r="903" spans="4:7" ht="11.25">
      <c r="D903" s="297"/>
      <c r="E903" s="316"/>
      <c r="F903" s="316"/>
      <c r="G903" s="316"/>
    </row>
    <row r="904" spans="4:7" ht="11.25">
      <c r="D904" s="297"/>
      <c r="E904" s="316"/>
      <c r="F904" s="316"/>
      <c r="G904" s="316"/>
    </row>
    <row r="905" spans="4:7" ht="11.25">
      <c r="D905" s="297"/>
      <c r="E905" s="316"/>
      <c r="F905" s="316"/>
      <c r="G905" s="316"/>
    </row>
    <row r="906" spans="4:7" ht="11.25">
      <c r="D906" s="297"/>
      <c r="E906" s="316"/>
      <c r="F906" s="316"/>
      <c r="G906" s="316"/>
    </row>
    <row r="907" spans="4:7" ht="11.25">
      <c r="D907" s="297"/>
      <c r="E907" s="316"/>
      <c r="F907" s="316"/>
      <c r="G907" s="316"/>
    </row>
    <row r="908" spans="4:7" ht="11.25">
      <c r="D908" s="297"/>
      <c r="E908" s="316"/>
      <c r="F908" s="316"/>
      <c r="G908" s="316"/>
    </row>
    <row r="909" spans="4:7" ht="11.25">
      <c r="D909" s="297"/>
      <c r="E909" s="316"/>
      <c r="F909" s="316"/>
      <c r="G909" s="316"/>
    </row>
    <row r="910" spans="4:7" ht="11.25">
      <c r="D910" s="297"/>
      <c r="E910" s="316"/>
      <c r="F910" s="316"/>
      <c r="G910" s="316"/>
    </row>
    <row r="911" spans="4:7" ht="11.25">
      <c r="D911" s="297"/>
      <c r="E911" s="316"/>
      <c r="F911" s="316"/>
      <c r="G911" s="316"/>
    </row>
    <row r="912" spans="4:7" ht="11.25">
      <c r="D912" s="297"/>
      <c r="E912" s="316"/>
      <c r="F912" s="316"/>
      <c r="G912" s="316"/>
    </row>
    <row r="913" spans="4:7" ht="11.25">
      <c r="D913" s="297"/>
      <c r="E913" s="316"/>
      <c r="F913" s="316"/>
      <c r="G913" s="316"/>
    </row>
    <row r="914" spans="4:7" ht="11.25">
      <c r="D914" s="297"/>
      <c r="E914" s="316"/>
      <c r="F914" s="316"/>
      <c r="G914" s="316"/>
    </row>
    <row r="915" spans="4:7" ht="11.25">
      <c r="D915" s="297"/>
      <c r="E915" s="316"/>
      <c r="F915" s="316"/>
      <c r="G915" s="316"/>
    </row>
    <row r="916" spans="4:7" ht="11.25">
      <c r="D916" s="297"/>
      <c r="E916" s="316"/>
      <c r="F916" s="316"/>
      <c r="G916" s="316"/>
    </row>
    <row r="917" spans="4:7" ht="11.25">
      <c r="D917" s="297"/>
      <c r="E917" s="316"/>
      <c r="F917" s="316"/>
      <c r="G917" s="316"/>
    </row>
    <row r="918" spans="4:7" ht="11.25">
      <c r="D918" s="297"/>
      <c r="E918" s="316"/>
      <c r="F918" s="316"/>
      <c r="G918" s="316"/>
    </row>
    <row r="919" spans="4:7" ht="11.25">
      <c r="D919" s="297"/>
      <c r="E919" s="316"/>
      <c r="F919" s="316"/>
      <c r="G919" s="316"/>
    </row>
    <row r="920" spans="4:7" ht="11.25">
      <c r="D920" s="297"/>
      <c r="E920" s="316"/>
      <c r="F920" s="316"/>
      <c r="G920" s="316"/>
    </row>
    <row r="921" spans="4:7" ht="11.25">
      <c r="D921" s="297"/>
      <c r="E921" s="316"/>
      <c r="F921" s="316"/>
      <c r="G921" s="316"/>
    </row>
    <row r="922" spans="4:7" ht="11.25">
      <c r="D922" s="297"/>
      <c r="E922" s="316"/>
      <c r="F922" s="316"/>
      <c r="G922" s="316"/>
    </row>
    <row r="923" spans="4:7" ht="11.25">
      <c r="D923" s="297"/>
      <c r="E923" s="316"/>
      <c r="F923" s="316"/>
      <c r="G923" s="316"/>
    </row>
    <row r="924" spans="4:7" ht="11.25">
      <c r="D924" s="297"/>
      <c r="E924" s="316"/>
      <c r="F924" s="316"/>
      <c r="G924" s="316"/>
    </row>
    <row r="925" spans="4:7" ht="11.25">
      <c r="D925" s="297"/>
      <c r="E925" s="316"/>
      <c r="F925" s="316"/>
      <c r="G925" s="316"/>
    </row>
    <row r="926" spans="4:7" ht="11.25">
      <c r="D926" s="297"/>
      <c r="E926" s="316"/>
      <c r="F926" s="316"/>
      <c r="G926" s="316"/>
    </row>
    <row r="927" spans="4:7" ht="11.25">
      <c r="D927" s="297"/>
      <c r="E927" s="316"/>
      <c r="F927" s="316"/>
      <c r="G927" s="316"/>
    </row>
    <row r="928" spans="4:7" ht="11.25">
      <c r="D928" s="297"/>
      <c r="E928" s="316"/>
      <c r="F928" s="316"/>
      <c r="G928" s="316"/>
    </row>
    <row r="929" spans="4:7" ht="11.25">
      <c r="D929" s="297"/>
      <c r="E929" s="316"/>
      <c r="F929" s="316"/>
      <c r="G929" s="316"/>
    </row>
    <row r="930" spans="4:7" ht="11.25">
      <c r="D930" s="297"/>
      <c r="E930" s="316"/>
      <c r="F930" s="316"/>
      <c r="G930" s="316"/>
    </row>
    <row r="931" spans="4:7" ht="11.25">
      <c r="D931" s="297"/>
      <c r="E931" s="316"/>
      <c r="F931" s="316"/>
      <c r="G931" s="316"/>
    </row>
    <row r="932" spans="4:7" ht="11.25">
      <c r="D932" s="297"/>
      <c r="E932" s="316"/>
      <c r="F932" s="316"/>
      <c r="G932" s="316"/>
    </row>
    <row r="933" spans="4:7" ht="11.25">
      <c r="D933" s="297"/>
      <c r="E933" s="316"/>
      <c r="F933" s="316"/>
      <c r="G933" s="316"/>
    </row>
    <row r="934" spans="4:7" ht="11.25">
      <c r="D934" s="297"/>
      <c r="E934" s="316"/>
      <c r="F934" s="316"/>
      <c r="G934" s="316"/>
    </row>
    <row r="935" spans="4:7" ht="11.25">
      <c r="D935" s="297"/>
      <c r="E935" s="316"/>
      <c r="F935" s="316"/>
      <c r="G935" s="316"/>
    </row>
    <row r="936" spans="4:7" ht="11.25">
      <c r="D936" s="297"/>
      <c r="E936" s="316"/>
      <c r="F936" s="316"/>
      <c r="G936" s="316"/>
    </row>
    <row r="937" spans="4:7" ht="11.25">
      <c r="D937" s="297"/>
      <c r="E937" s="316"/>
      <c r="F937" s="316"/>
      <c r="G937" s="316"/>
    </row>
    <row r="938" spans="4:7" ht="11.25">
      <c r="D938" s="297"/>
      <c r="E938" s="316"/>
      <c r="F938" s="316"/>
      <c r="G938" s="316"/>
    </row>
    <row r="939" spans="4:7" ht="11.25">
      <c r="D939" s="297"/>
      <c r="E939" s="316"/>
      <c r="F939" s="316"/>
      <c r="G939" s="316"/>
    </row>
    <row r="940" spans="4:7" ht="11.25">
      <c r="D940" s="297"/>
      <c r="E940" s="316"/>
      <c r="F940" s="316"/>
      <c r="G940" s="316"/>
    </row>
    <row r="941" spans="4:7" ht="11.25">
      <c r="D941" s="297"/>
      <c r="E941" s="316"/>
      <c r="F941" s="316"/>
      <c r="G941" s="316"/>
    </row>
    <row r="942" spans="4:7" ht="11.25">
      <c r="D942" s="297"/>
      <c r="E942" s="316"/>
      <c r="F942" s="316"/>
      <c r="G942" s="316"/>
    </row>
    <row r="943" spans="4:7" ht="11.25">
      <c r="D943" s="297"/>
      <c r="E943" s="316"/>
      <c r="F943" s="316"/>
      <c r="G943" s="316"/>
    </row>
    <row r="944" spans="4:7" ht="11.25">
      <c r="D944" s="297"/>
      <c r="E944" s="316"/>
      <c r="F944" s="316"/>
      <c r="G944" s="316"/>
    </row>
    <row r="945" spans="4:7" ht="11.25">
      <c r="D945" s="297"/>
      <c r="E945" s="316"/>
      <c r="F945" s="316"/>
      <c r="G945" s="316"/>
    </row>
    <row r="946" spans="4:7" ht="11.25">
      <c r="D946" s="297"/>
      <c r="E946" s="316"/>
      <c r="F946" s="316"/>
      <c r="G946" s="316"/>
    </row>
    <row r="947" spans="4:7" ht="11.25">
      <c r="D947" s="297"/>
      <c r="E947" s="316"/>
      <c r="F947" s="316"/>
      <c r="G947" s="316"/>
    </row>
    <row r="948" spans="4:7" ht="11.25">
      <c r="D948" s="297"/>
      <c r="E948" s="316"/>
      <c r="F948" s="316"/>
      <c r="G948" s="316"/>
    </row>
    <row r="949" spans="4:7" ht="11.25">
      <c r="D949" s="297"/>
      <c r="E949" s="316"/>
      <c r="F949" s="316"/>
      <c r="G949" s="316"/>
    </row>
    <row r="950" spans="4:7" ht="11.25">
      <c r="D950" s="297"/>
      <c r="E950" s="316"/>
      <c r="F950" s="316"/>
      <c r="G950" s="316"/>
    </row>
    <row r="951" spans="4:7" ht="11.25">
      <c r="D951" s="297"/>
      <c r="E951" s="316"/>
      <c r="F951" s="316"/>
      <c r="G951" s="316"/>
    </row>
    <row r="952" spans="4:7" ht="11.25">
      <c r="D952" s="297"/>
      <c r="E952" s="316"/>
      <c r="F952" s="316"/>
      <c r="G952" s="316"/>
    </row>
    <row r="953" spans="4:7" ht="11.25">
      <c r="D953" s="297"/>
      <c r="E953" s="316"/>
      <c r="F953" s="316"/>
      <c r="G953" s="316"/>
    </row>
    <row r="954" spans="4:7" ht="11.25">
      <c r="D954" s="297"/>
      <c r="E954" s="316"/>
      <c r="F954" s="316"/>
      <c r="G954" s="316"/>
    </row>
    <row r="955" spans="4:7" ht="11.25">
      <c r="D955" s="297"/>
      <c r="E955" s="316"/>
      <c r="F955" s="316"/>
      <c r="G955" s="316"/>
    </row>
    <row r="956" spans="4:7" ht="11.25">
      <c r="D956" s="297"/>
      <c r="E956" s="316"/>
      <c r="F956" s="316"/>
      <c r="G956" s="316"/>
    </row>
    <row r="957" spans="4:7" ht="11.25">
      <c r="D957" s="297"/>
      <c r="E957" s="316"/>
      <c r="F957" s="316"/>
      <c r="G957" s="316"/>
    </row>
    <row r="958" spans="4:7" ht="11.25">
      <c r="D958" s="297"/>
      <c r="E958" s="316"/>
      <c r="F958" s="316"/>
      <c r="G958" s="316"/>
    </row>
    <row r="959" spans="4:7" ht="11.25">
      <c r="D959" s="297"/>
      <c r="E959" s="316"/>
      <c r="F959" s="316"/>
      <c r="G959" s="316"/>
    </row>
    <row r="960" spans="4:7" ht="11.25">
      <c r="D960" s="297"/>
      <c r="E960" s="316"/>
      <c r="F960" s="316"/>
      <c r="G960" s="316"/>
    </row>
    <row r="961" spans="4:7" ht="11.25">
      <c r="D961" s="297"/>
      <c r="E961" s="316"/>
      <c r="F961" s="316"/>
      <c r="G961" s="316"/>
    </row>
    <row r="962" spans="4:7" ht="11.25">
      <c r="D962" s="297"/>
      <c r="E962" s="316"/>
      <c r="F962" s="316"/>
      <c r="G962" s="316"/>
    </row>
    <row r="963" spans="4:7" ht="11.25">
      <c r="D963" s="297"/>
      <c r="E963" s="316"/>
      <c r="F963" s="316"/>
      <c r="G963" s="316"/>
    </row>
    <row r="964" spans="4:7" ht="11.25">
      <c r="D964" s="297"/>
      <c r="E964" s="316"/>
      <c r="F964" s="316"/>
      <c r="G964" s="316"/>
    </row>
    <row r="965" spans="4:7" ht="11.25">
      <c r="D965" s="297"/>
      <c r="E965" s="316"/>
      <c r="F965" s="316"/>
      <c r="G965" s="316"/>
    </row>
    <row r="966" spans="4:7" ht="11.25">
      <c r="D966" s="297"/>
      <c r="E966" s="316"/>
      <c r="F966" s="316"/>
      <c r="G966" s="316"/>
    </row>
    <row r="967" spans="4:7" ht="11.25">
      <c r="D967" s="297"/>
      <c r="E967" s="316"/>
      <c r="F967" s="316"/>
      <c r="G967" s="316"/>
    </row>
    <row r="968" spans="4:7" ht="11.25">
      <c r="D968" s="297"/>
      <c r="E968" s="316"/>
      <c r="F968" s="316"/>
      <c r="G968" s="316"/>
    </row>
    <row r="969" spans="4:7" ht="11.25">
      <c r="D969" s="297"/>
      <c r="E969" s="316"/>
      <c r="F969" s="316"/>
      <c r="G969" s="316"/>
    </row>
    <row r="970" spans="4:7" ht="11.25">
      <c r="D970" s="297"/>
      <c r="E970" s="316"/>
      <c r="F970" s="316"/>
      <c r="G970" s="316"/>
    </row>
    <row r="971" spans="4:7" ht="11.25">
      <c r="D971" s="297"/>
      <c r="E971" s="316"/>
      <c r="F971" s="316"/>
      <c r="G971" s="316"/>
    </row>
    <row r="972" spans="4:7" ht="11.25">
      <c r="D972" s="297"/>
      <c r="E972" s="316"/>
      <c r="F972" s="316"/>
      <c r="G972" s="316"/>
    </row>
    <row r="973" spans="4:7" ht="11.25">
      <c r="D973" s="297"/>
      <c r="E973" s="316"/>
      <c r="F973" s="316"/>
      <c r="G973" s="316"/>
    </row>
    <row r="974" spans="4:7" ht="11.25">
      <c r="D974" s="297"/>
      <c r="E974" s="316"/>
      <c r="F974" s="316"/>
      <c r="G974" s="316"/>
    </row>
    <row r="975" spans="4:7" ht="11.25">
      <c r="D975" s="297"/>
      <c r="E975" s="316"/>
      <c r="F975" s="316"/>
      <c r="G975" s="316"/>
    </row>
    <row r="976" spans="4:7" ht="11.25">
      <c r="D976" s="297"/>
      <c r="E976" s="316"/>
      <c r="F976" s="316"/>
      <c r="G976" s="316"/>
    </row>
    <row r="977" spans="4:7" ht="11.25">
      <c r="D977" s="297"/>
      <c r="E977" s="316"/>
      <c r="F977" s="316"/>
      <c r="G977" s="316"/>
    </row>
    <row r="978" spans="4:7" ht="11.25">
      <c r="D978" s="297"/>
      <c r="E978" s="316"/>
      <c r="F978" s="316"/>
      <c r="G978" s="316"/>
    </row>
    <row r="979" spans="4:7" ht="11.25">
      <c r="D979" s="297"/>
      <c r="E979" s="316"/>
      <c r="F979" s="316"/>
      <c r="G979" s="316"/>
    </row>
    <row r="980" spans="4:7" ht="11.25">
      <c r="D980" s="297"/>
      <c r="E980" s="316"/>
      <c r="F980" s="316"/>
      <c r="G980" s="316"/>
    </row>
    <row r="981" spans="4:7" ht="11.25">
      <c r="D981" s="297"/>
      <c r="E981" s="316"/>
      <c r="F981" s="316"/>
      <c r="G981" s="316"/>
    </row>
    <row r="982" spans="4:7" ht="11.25">
      <c r="D982" s="297"/>
      <c r="E982" s="316"/>
      <c r="F982" s="316"/>
      <c r="G982" s="316"/>
    </row>
    <row r="983" spans="4:7" ht="11.25">
      <c r="D983" s="297"/>
      <c r="E983" s="316"/>
      <c r="F983" s="316"/>
      <c r="G983" s="316"/>
    </row>
    <row r="984" spans="4:7" ht="11.25">
      <c r="D984" s="297"/>
      <c r="E984" s="316"/>
      <c r="F984" s="316"/>
      <c r="G984" s="316"/>
    </row>
    <row r="985" spans="4:7" ht="11.25">
      <c r="D985" s="297"/>
      <c r="E985" s="316"/>
      <c r="F985" s="316"/>
      <c r="G985" s="316"/>
    </row>
    <row r="986" spans="4:7" ht="11.25">
      <c r="D986" s="297"/>
      <c r="E986" s="316"/>
      <c r="F986" s="316"/>
      <c r="G986" s="316"/>
    </row>
    <row r="987" spans="4:7" ht="11.25">
      <c r="D987" s="297"/>
      <c r="E987" s="316"/>
      <c r="F987" s="316"/>
      <c r="G987" s="316"/>
    </row>
    <row r="988" spans="4:7" ht="11.25">
      <c r="D988" s="297"/>
      <c r="E988" s="316"/>
      <c r="F988" s="316"/>
      <c r="G988" s="316"/>
    </row>
    <row r="989" spans="4:7" ht="11.25">
      <c r="D989" s="297"/>
      <c r="E989" s="316"/>
      <c r="F989" s="316"/>
      <c r="G989" s="316"/>
    </row>
    <row r="990" spans="4:7" ht="11.25">
      <c r="D990" s="297"/>
      <c r="E990" s="316"/>
      <c r="F990" s="316"/>
      <c r="G990" s="316"/>
    </row>
    <row r="991" spans="4:7" ht="11.25">
      <c r="D991" s="297"/>
      <c r="E991" s="316"/>
      <c r="F991" s="316"/>
      <c r="G991" s="316"/>
    </row>
    <row r="992" spans="4:7" ht="11.25">
      <c r="D992" s="297"/>
      <c r="E992" s="316"/>
      <c r="F992" s="316"/>
      <c r="G992" s="316"/>
    </row>
    <row r="993" spans="4:7" ht="11.25">
      <c r="D993" s="297"/>
      <c r="E993" s="316"/>
      <c r="F993" s="316"/>
      <c r="G993" s="316"/>
    </row>
    <row r="994" spans="4:7" ht="11.25">
      <c r="D994" s="297"/>
      <c r="E994" s="316"/>
      <c r="F994" s="316"/>
      <c r="G994" s="316"/>
    </row>
    <row r="995" spans="4:7" ht="11.25">
      <c r="D995" s="297"/>
      <c r="E995" s="316"/>
      <c r="F995" s="316"/>
      <c r="G995" s="316"/>
    </row>
    <row r="996" spans="4:7" ht="11.25">
      <c r="D996" s="297"/>
      <c r="E996" s="316"/>
      <c r="F996" s="316"/>
      <c r="G996" s="316"/>
    </row>
    <row r="997" spans="4:7" ht="11.25">
      <c r="D997" s="297"/>
      <c r="E997" s="316"/>
      <c r="F997" s="316"/>
      <c r="G997" s="316"/>
    </row>
    <row r="998" spans="4:7" ht="11.25">
      <c r="D998" s="297"/>
      <c r="E998" s="316"/>
      <c r="F998" s="316"/>
      <c r="G998" s="316"/>
    </row>
    <row r="999" spans="4:7" ht="11.25">
      <c r="D999" s="297"/>
      <c r="E999" s="316"/>
      <c r="F999" s="316"/>
      <c r="G999" s="316"/>
    </row>
    <row r="1000" spans="4:7" ht="11.25">
      <c r="D1000" s="297"/>
      <c r="E1000" s="316"/>
      <c r="F1000" s="316"/>
      <c r="G1000" s="316"/>
    </row>
    <row r="1001" spans="4:7" ht="11.25">
      <c r="D1001" s="297"/>
      <c r="E1001" s="316"/>
      <c r="F1001" s="316"/>
      <c r="G1001" s="316"/>
    </row>
    <row r="1002" spans="4:7" ht="11.25">
      <c r="D1002" s="297"/>
      <c r="E1002" s="316"/>
      <c r="F1002" s="316"/>
      <c r="G1002" s="316"/>
    </row>
    <row r="1003" spans="4:7" ht="11.25">
      <c r="D1003" s="297"/>
      <c r="E1003" s="316"/>
      <c r="F1003" s="316"/>
      <c r="G1003" s="316"/>
    </row>
    <row r="1004" spans="4:7" ht="11.25">
      <c r="D1004" s="297"/>
      <c r="E1004" s="316"/>
      <c r="F1004" s="316"/>
      <c r="G1004" s="316"/>
    </row>
    <row r="1005" spans="4:7" ht="11.25">
      <c r="D1005" s="297"/>
      <c r="E1005" s="316"/>
      <c r="F1005" s="316"/>
      <c r="G1005" s="316"/>
    </row>
    <row r="1006" spans="4:7" ht="11.25">
      <c r="D1006" s="297"/>
      <c r="E1006" s="316"/>
      <c r="F1006" s="316"/>
      <c r="G1006" s="316"/>
    </row>
    <row r="1007" spans="4:7" ht="11.25">
      <c r="D1007" s="297"/>
      <c r="E1007" s="316"/>
      <c r="F1007" s="316"/>
      <c r="G1007" s="316"/>
    </row>
    <row r="1008" spans="4:7" ht="11.25">
      <c r="D1008" s="297"/>
      <c r="E1008" s="316"/>
      <c r="F1008" s="316"/>
      <c r="G1008" s="316"/>
    </row>
    <row r="1009" spans="4:7" ht="11.25">
      <c r="D1009" s="297"/>
      <c r="E1009" s="316"/>
      <c r="F1009" s="316"/>
      <c r="G1009" s="316"/>
    </row>
    <row r="1010" spans="4:7" ht="11.25">
      <c r="D1010" s="297"/>
      <c r="E1010" s="316"/>
      <c r="F1010" s="316"/>
      <c r="G1010" s="316"/>
    </row>
    <row r="1011" spans="4:7" ht="11.25">
      <c r="D1011" s="297"/>
      <c r="E1011" s="316"/>
      <c r="F1011" s="316"/>
      <c r="G1011" s="316"/>
    </row>
    <row r="1012" spans="4:7" ht="11.25">
      <c r="D1012" s="297"/>
      <c r="E1012" s="316"/>
      <c r="F1012" s="316"/>
      <c r="G1012" s="316"/>
    </row>
    <row r="1013" spans="4:7" ht="11.25">
      <c r="D1013" s="297"/>
      <c r="E1013" s="316"/>
      <c r="F1013" s="316"/>
      <c r="G1013" s="316"/>
    </row>
    <row r="1014" spans="4:7" ht="11.25">
      <c r="D1014" s="297"/>
      <c r="E1014" s="316"/>
      <c r="F1014" s="316"/>
      <c r="G1014" s="316"/>
    </row>
    <row r="1015" spans="4:7" ht="11.25">
      <c r="D1015" s="297"/>
      <c r="E1015" s="316"/>
      <c r="F1015" s="316"/>
      <c r="G1015" s="316"/>
    </row>
    <row r="1016" spans="4:7" ht="11.25">
      <c r="D1016" s="297"/>
      <c r="E1016" s="316"/>
      <c r="F1016" s="316"/>
      <c r="G1016" s="316"/>
    </row>
    <row r="1017" spans="4:7" ht="11.25">
      <c r="D1017" s="297"/>
      <c r="E1017" s="316"/>
      <c r="F1017" s="316"/>
      <c r="G1017" s="316"/>
    </row>
    <row r="1018" spans="4:7" ht="11.25">
      <c r="D1018" s="297"/>
      <c r="E1018" s="316"/>
      <c r="F1018" s="316"/>
      <c r="G1018" s="316"/>
    </row>
    <row r="1019" spans="4:7" ht="11.25">
      <c r="D1019" s="297"/>
      <c r="E1019" s="316"/>
      <c r="F1019" s="316"/>
      <c r="G1019" s="316"/>
    </row>
    <row r="1020" spans="4:7" ht="11.25">
      <c r="D1020" s="297"/>
      <c r="E1020" s="316"/>
      <c r="F1020" s="316"/>
      <c r="G1020" s="316"/>
    </row>
    <row r="1021" spans="4:7" ht="11.25">
      <c r="D1021" s="297"/>
      <c r="E1021" s="316"/>
      <c r="F1021" s="316"/>
      <c r="G1021" s="316"/>
    </row>
    <row r="1022" spans="4:7" ht="11.25">
      <c r="D1022" s="297"/>
      <c r="E1022" s="316"/>
      <c r="F1022" s="316"/>
      <c r="G1022" s="316"/>
    </row>
    <row r="1023" spans="4:7" ht="11.25">
      <c r="D1023" s="297"/>
      <c r="E1023" s="316"/>
      <c r="F1023" s="316"/>
      <c r="G1023" s="316"/>
    </row>
    <row r="1024" spans="4:7" ht="11.25">
      <c r="D1024" s="297"/>
      <c r="E1024" s="316"/>
      <c r="F1024" s="316"/>
      <c r="G1024" s="316"/>
    </row>
    <row r="1025" spans="4:7" ht="11.25">
      <c r="D1025" s="297"/>
      <c r="E1025" s="316"/>
      <c r="F1025" s="316"/>
      <c r="G1025" s="316"/>
    </row>
    <row r="1026" spans="4:7" ht="11.25">
      <c r="D1026" s="297"/>
      <c r="E1026" s="316"/>
      <c r="F1026" s="316"/>
      <c r="G1026" s="316"/>
    </row>
    <row r="1027" spans="4:7" ht="11.25">
      <c r="D1027" s="297"/>
      <c r="E1027" s="316"/>
      <c r="F1027" s="316"/>
      <c r="G1027" s="316"/>
    </row>
    <row r="1028" spans="4:7" ht="11.25">
      <c r="D1028" s="297"/>
      <c r="E1028" s="316"/>
      <c r="F1028" s="316"/>
      <c r="G1028" s="316"/>
    </row>
    <row r="1029" spans="4:7" ht="11.25">
      <c r="D1029" s="297"/>
      <c r="E1029" s="316"/>
      <c r="F1029" s="316"/>
      <c r="G1029" s="316"/>
    </row>
    <row r="1030" spans="4:7" ht="11.25">
      <c r="D1030" s="297"/>
      <c r="E1030" s="316"/>
      <c r="F1030" s="316"/>
      <c r="G1030" s="316"/>
    </row>
    <row r="1031" spans="4:7" ht="11.25">
      <c r="D1031" s="297"/>
      <c r="E1031" s="316"/>
      <c r="F1031" s="316"/>
      <c r="G1031" s="316"/>
    </row>
    <row r="1032" spans="4:7" ht="11.25">
      <c r="D1032" s="297"/>
      <c r="E1032" s="316"/>
      <c r="F1032" s="316"/>
      <c r="G1032" s="316"/>
    </row>
    <row r="1033" spans="4:7" ht="11.25">
      <c r="D1033" s="297"/>
      <c r="E1033" s="316"/>
      <c r="F1033" s="316"/>
      <c r="G1033" s="316"/>
    </row>
    <row r="1034" spans="4:7" ht="11.25">
      <c r="D1034" s="297"/>
      <c r="E1034" s="316"/>
      <c r="F1034" s="316"/>
      <c r="G1034" s="316"/>
    </row>
    <row r="1035" spans="4:7" ht="11.25">
      <c r="D1035" s="297"/>
      <c r="E1035" s="316"/>
      <c r="F1035" s="316"/>
      <c r="G1035" s="316"/>
    </row>
    <row r="1036" spans="4:7" ht="11.25">
      <c r="D1036" s="297"/>
      <c r="E1036" s="316"/>
      <c r="F1036" s="316"/>
      <c r="G1036" s="316"/>
    </row>
    <row r="1037" spans="4:7" ht="11.25">
      <c r="D1037" s="297"/>
      <c r="E1037" s="316"/>
      <c r="F1037" s="316"/>
      <c r="G1037" s="316"/>
    </row>
    <row r="1038" spans="4:7" ht="11.25">
      <c r="D1038" s="297"/>
      <c r="E1038" s="316"/>
      <c r="F1038" s="316"/>
      <c r="G1038" s="316"/>
    </row>
    <row r="1039" spans="4:7" ht="11.25">
      <c r="D1039" s="297"/>
      <c r="E1039" s="316"/>
      <c r="F1039" s="316"/>
      <c r="G1039" s="316"/>
    </row>
    <row r="1040" spans="4:7" ht="11.25">
      <c r="D1040" s="297"/>
      <c r="E1040" s="316"/>
      <c r="F1040" s="316"/>
      <c r="G1040" s="316"/>
    </row>
    <row r="1041" spans="4:7" ht="11.25">
      <c r="D1041" s="297"/>
      <c r="E1041" s="316"/>
      <c r="F1041" s="316"/>
      <c r="G1041" s="316"/>
    </row>
    <row r="1042" spans="4:7" ht="11.25">
      <c r="D1042" s="297"/>
      <c r="E1042" s="316"/>
      <c r="F1042" s="316"/>
      <c r="G1042" s="316"/>
    </row>
    <row r="1043" spans="4:7" ht="11.25">
      <c r="D1043" s="297"/>
      <c r="E1043" s="316"/>
      <c r="F1043" s="316"/>
      <c r="G1043" s="316"/>
    </row>
    <row r="1044" spans="4:7" ht="11.25">
      <c r="D1044" s="297"/>
      <c r="E1044" s="316"/>
      <c r="F1044" s="316"/>
      <c r="G1044" s="316"/>
    </row>
    <row r="1045" spans="4:7" ht="11.25">
      <c r="D1045" s="297"/>
      <c r="E1045" s="316"/>
      <c r="F1045" s="316"/>
      <c r="G1045" s="316"/>
    </row>
    <row r="1046" spans="4:7" ht="11.25">
      <c r="D1046" s="297"/>
      <c r="E1046" s="316"/>
      <c r="F1046" s="316"/>
      <c r="G1046" s="316"/>
    </row>
    <row r="1047" spans="4:7" ht="11.25">
      <c r="D1047" s="297"/>
      <c r="E1047" s="316"/>
      <c r="F1047" s="316"/>
      <c r="G1047" s="316"/>
    </row>
    <row r="1048" spans="4:7" ht="11.25">
      <c r="D1048" s="297"/>
      <c r="E1048" s="316"/>
      <c r="F1048" s="316"/>
      <c r="G1048" s="316"/>
    </row>
    <row r="1049" spans="4:7" ht="11.25">
      <c r="D1049" s="297"/>
      <c r="E1049" s="316"/>
      <c r="F1049" s="316"/>
      <c r="G1049" s="316"/>
    </row>
    <row r="1050" spans="4:7" ht="11.25">
      <c r="D1050" s="297"/>
      <c r="E1050" s="316"/>
      <c r="F1050" s="316"/>
      <c r="G1050" s="316"/>
    </row>
    <row r="1051" spans="4:7" ht="11.25">
      <c r="D1051" s="297"/>
      <c r="E1051" s="316"/>
      <c r="F1051" s="316"/>
      <c r="G1051" s="316"/>
    </row>
    <row r="1052" spans="4:7" ht="11.25">
      <c r="D1052" s="297"/>
      <c r="E1052" s="316"/>
      <c r="F1052" s="316"/>
      <c r="G1052" s="316"/>
    </row>
    <row r="1053" spans="4:7" ht="11.25">
      <c r="D1053" s="297"/>
      <c r="E1053" s="316"/>
      <c r="F1053" s="316"/>
      <c r="G1053" s="316"/>
    </row>
    <row r="1054" spans="4:7" ht="11.25">
      <c r="D1054" s="297"/>
      <c r="E1054" s="316"/>
      <c r="F1054" s="316"/>
      <c r="G1054" s="316"/>
    </row>
    <row r="1055" spans="4:7" ht="11.25">
      <c r="D1055" s="297"/>
      <c r="E1055" s="316"/>
      <c r="F1055" s="316"/>
      <c r="G1055" s="316"/>
    </row>
    <row r="1056" spans="4:7" ht="11.25">
      <c r="D1056" s="297"/>
      <c r="E1056" s="316"/>
      <c r="F1056" s="316"/>
      <c r="G1056" s="316"/>
    </row>
    <row r="1057" spans="4:7" ht="11.25">
      <c r="D1057" s="297"/>
      <c r="E1057" s="316"/>
      <c r="F1057" s="316"/>
      <c r="G1057" s="316"/>
    </row>
    <row r="1058" spans="4:7" ht="11.25">
      <c r="D1058" s="297"/>
      <c r="E1058" s="316"/>
      <c r="F1058" s="316"/>
      <c r="G1058" s="316"/>
    </row>
    <row r="1059" spans="4:7" ht="11.25">
      <c r="D1059" s="297"/>
      <c r="E1059" s="316"/>
      <c r="F1059" s="316"/>
      <c r="G1059" s="316"/>
    </row>
    <row r="1060" spans="4:7" ht="11.25">
      <c r="D1060" s="297"/>
      <c r="E1060" s="316"/>
      <c r="F1060" s="316"/>
      <c r="G1060" s="316"/>
    </row>
    <row r="1061" spans="4:7" ht="11.25">
      <c r="D1061" s="297"/>
      <c r="E1061" s="316"/>
      <c r="F1061" s="316"/>
      <c r="G1061" s="316"/>
    </row>
    <row r="1062" spans="4:7" ht="11.25">
      <c r="D1062" s="297"/>
      <c r="E1062" s="316"/>
      <c r="F1062" s="316"/>
      <c r="G1062" s="316"/>
    </row>
    <row r="1063" spans="4:7" ht="11.25">
      <c r="D1063" s="297"/>
      <c r="E1063" s="316"/>
      <c r="F1063" s="316"/>
      <c r="G1063" s="316"/>
    </row>
    <row r="1064" spans="4:7" ht="11.25">
      <c r="D1064" s="297"/>
      <c r="E1064" s="316"/>
      <c r="F1064" s="316"/>
      <c r="G1064" s="316"/>
    </row>
    <row r="1065" spans="4:7" ht="11.25">
      <c r="D1065" s="297"/>
      <c r="E1065" s="316"/>
      <c r="F1065" s="316"/>
      <c r="G1065" s="316"/>
    </row>
    <row r="1066" spans="4:7" ht="11.25">
      <c r="D1066" s="297"/>
      <c r="E1066" s="316"/>
      <c r="F1066" s="316"/>
      <c r="G1066" s="316"/>
    </row>
    <row r="1067" spans="4:7" ht="11.25">
      <c r="D1067" s="297"/>
      <c r="E1067" s="316"/>
      <c r="F1067" s="316"/>
      <c r="G1067" s="316"/>
    </row>
    <row r="1068" spans="4:7" ht="11.25">
      <c r="D1068" s="297"/>
      <c r="E1068" s="316"/>
      <c r="F1068" s="316"/>
      <c r="G1068" s="316"/>
    </row>
    <row r="1069" spans="4:7" ht="11.25">
      <c r="D1069" s="297"/>
      <c r="E1069" s="316"/>
      <c r="F1069" s="316"/>
      <c r="G1069" s="316"/>
    </row>
    <row r="1070" spans="4:7" ht="11.25">
      <c r="D1070" s="297"/>
      <c r="E1070" s="316"/>
      <c r="F1070" s="316"/>
      <c r="G1070" s="316"/>
    </row>
    <row r="1071" spans="4:7" ht="11.25">
      <c r="D1071" s="297"/>
      <c r="E1071" s="316"/>
      <c r="F1071" s="316"/>
      <c r="G1071" s="316"/>
    </row>
    <row r="1072" spans="4:7" ht="11.25">
      <c r="D1072" s="297"/>
      <c r="E1072" s="316"/>
      <c r="F1072" s="316"/>
      <c r="G1072" s="316"/>
    </row>
    <row r="1073" spans="4:7" ht="11.25">
      <c r="D1073" s="297"/>
      <c r="E1073" s="316"/>
      <c r="F1073" s="316"/>
      <c r="G1073" s="316"/>
    </row>
    <row r="1074" spans="4:7" ht="11.25">
      <c r="D1074" s="297"/>
      <c r="E1074" s="316"/>
      <c r="F1074" s="316"/>
      <c r="G1074" s="316"/>
    </row>
    <row r="1075" spans="4:7" ht="11.25">
      <c r="D1075" s="297"/>
      <c r="E1075" s="316"/>
      <c r="F1075" s="316"/>
      <c r="G1075" s="316"/>
    </row>
    <row r="1076" spans="4:7" ht="11.25">
      <c r="D1076" s="297"/>
      <c r="E1076" s="316"/>
      <c r="F1076" s="316"/>
      <c r="G1076" s="316"/>
    </row>
    <row r="1077" spans="4:7" ht="11.25">
      <c r="D1077" s="297"/>
      <c r="E1077" s="316"/>
      <c r="F1077" s="316"/>
      <c r="G1077" s="316"/>
    </row>
    <row r="1078" spans="4:7" ht="11.25">
      <c r="D1078" s="297"/>
      <c r="E1078" s="316"/>
      <c r="F1078" s="316"/>
      <c r="G1078" s="316"/>
    </row>
    <row r="1079" spans="4:7" ht="11.25">
      <c r="D1079" s="297"/>
      <c r="E1079" s="316"/>
      <c r="F1079" s="316"/>
      <c r="G1079" s="316"/>
    </row>
    <row r="1080" spans="4:7" ht="11.25">
      <c r="D1080" s="297"/>
      <c r="E1080" s="316"/>
      <c r="F1080" s="316"/>
      <c r="G1080" s="316"/>
    </row>
    <row r="1081" spans="4:7" ht="11.25">
      <c r="D1081" s="297"/>
      <c r="E1081" s="316"/>
      <c r="F1081" s="316"/>
      <c r="G1081" s="316"/>
    </row>
    <row r="1082" spans="4:7" ht="11.25">
      <c r="D1082" s="297"/>
      <c r="E1082" s="316"/>
      <c r="F1082" s="316"/>
      <c r="G1082" s="316"/>
    </row>
    <row r="1083" spans="4:7" ht="11.25">
      <c r="D1083" s="297"/>
      <c r="E1083" s="316"/>
      <c r="F1083" s="316"/>
      <c r="G1083" s="316"/>
    </row>
    <row r="1084" spans="4:7" ht="11.25">
      <c r="D1084" s="297"/>
      <c r="E1084" s="316"/>
      <c r="F1084" s="316"/>
      <c r="G1084" s="316"/>
    </row>
    <row r="1085" spans="4:7" ht="11.25">
      <c r="D1085" s="297"/>
      <c r="E1085" s="316"/>
      <c r="F1085" s="316"/>
      <c r="G1085" s="316"/>
    </row>
    <row r="1086" spans="4:7" ht="11.25">
      <c r="D1086" s="297"/>
      <c r="E1086" s="316"/>
      <c r="F1086" s="316"/>
      <c r="G1086" s="316"/>
    </row>
    <row r="1087" spans="4:7" ht="11.25">
      <c r="D1087" s="297"/>
      <c r="E1087" s="316"/>
      <c r="F1087" s="316"/>
      <c r="G1087" s="316"/>
    </row>
    <row r="1088" spans="4:7" ht="11.25">
      <c r="D1088" s="297"/>
      <c r="E1088" s="316"/>
      <c r="F1088" s="316"/>
      <c r="G1088" s="316"/>
    </row>
    <row r="1089" spans="4:7" ht="11.25">
      <c r="D1089" s="297"/>
      <c r="E1089" s="316"/>
      <c r="F1089" s="316"/>
      <c r="G1089" s="316"/>
    </row>
    <row r="1090" spans="4:7" ht="11.25">
      <c r="D1090" s="297"/>
      <c r="E1090" s="316"/>
      <c r="F1090" s="316"/>
      <c r="G1090" s="316"/>
    </row>
    <row r="1091" spans="4:7" ht="11.25">
      <c r="D1091" s="297"/>
      <c r="E1091" s="316"/>
      <c r="F1091" s="316"/>
      <c r="G1091" s="316"/>
    </row>
    <row r="1092" spans="4:7" ht="11.25">
      <c r="D1092" s="297"/>
      <c r="E1092" s="316"/>
      <c r="F1092" s="316"/>
      <c r="G1092" s="316"/>
    </row>
    <row r="1093" spans="4:7" ht="11.25">
      <c r="D1093" s="297"/>
      <c r="E1093" s="316"/>
      <c r="F1093" s="316"/>
      <c r="G1093" s="316"/>
    </row>
    <row r="1094" spans="4:7" ht="11.25">
      <c r="D1094" s="297"/>
      <c r="E1094" s="316"/>
      <c r="F1094" s="316"/>
      <c r="G1094" s="316"/>
    </row>
    <row r="1095" spans="4:7" ht="11.25">
      <c r="D1095" s="297"/>
      <c r="E1095" s="316"/>
      <c r="F1095" s="316"/>
      <c r="G1095" s="316"/>
    </row>
    <row r="1096" spans="4:7" ht="11.25">
      <c r="D1096" s="297"/>
      <c r="E1096" s="316"/>
      <c r="F1096" s="316"/>
      <c r="G1096" s="316"/>
    </row>
    <row r="1097" spans="4:7" ht="11.25">
      <c r="D1097" s="297"/>
      <c r="E1097" s="316"/>
      <c r="F1097" s="316"/>
      <c r="G1097" s="316"/>
    </row>
    <row r="1098" spans="4:7" ht="11.25">
      <c r="D1098" s="297"/>
      <c r="E1098" s="316"/>
      <c r="F1098" s="316"/>
      <c r="G1098" s="316"/>
    </row>
    <row r="1099" spans="4:7" ht="11.25">
      <c r="D1099" s="297"/>
      <c r="E1099" s="316"/>
      <c r="F1099" s="316"/>
      <c r="G1099" s="316"/>
    </row>
    <row r="1100" spans="4:7" ht="11.25">
      <c r="D1100" s="297"/>
      <c r="E1100" s="316"/>
      <c r="F1100" s="316"/>
      <c r="G1100" s="316"/>
    </row>
    <row r="1101" spans="4:7" ht="11.25">
      <c r="D1101" s="297"/>
      <c r="E1101" s="316"/>
      <c r="F1101" s="316"/>
      <c r="G1101" s="316"/>
    </row>
    <row r="1102" spans="4:7" ht="11.25">
      <c r="D1102" s="297"/>
      <c r="E1102" s="316"/>
      <c r="F1102" s="316"/>
      <c r="G1102" s="316"/>
    </row>
    <row r="1103" spans="4:7" ht="11.25">
      <c r="D1103" s="297"/>
      <c r="E1103" s="316"/>
      <c r="F1103" s="316"/>
      <c r="G1103" s="316"/>
    </row>
    <row r="1104" spans="4:7" ht="11.25">
      <c r="D1104" s="297"/>
      <c r="E1104" s="316"/>
      <c r="F1104" s="316"/>
      <c r="G1104" s="316"/>
    </row>
    <row r="1105" spans="4:7" ht="11.25">
      <c r="D1105" s="297"/>
      <c r="E1105" s="316"/>
      <c r="F1105" s="316"/>
      <c r="G1105" s="316"/>
    </row>
    <row r="1106" spans="4:7" ht="11.25">
      <c r="D1106" s="297"/>
      <c r="E1106" s="316"/>
      <c r="F1106" s="316"/>
      <c r="G1106" s="316"/>
    </row>
    <row r="1107" spans="4:7" ht="11.25">
      <c r="D1107" s="297"/>
      <c r="E1107" s="316"/>
      <c r="F1107" s="316"/>
      <c r="G1107" s="316"/>
    </row>
    <row r="1108" spans="4:7" ht="11.25">
      <c r="D1108" s="297"/>
      <c r="E1108" s="316"/>
      <c r="F1108" s="316"/>
      <c r="G1108" s="316"/>
    </row>
    <row r="1109" spans="4:7" ht="11.25">
      <c r="D1109" s="297"/>
      <c r="E1109" s="316"/>
      <c r="F1109" s="316"/>
      <c r="G1109" s="316"/>
    </row>
    <row r="1110" spans="4:7" ht="11.25">
      <c r="D1110" s="297"/>
      <c r="E1110" s="316"/>
      <c r="F1110" s="316"/>
      <c r="G1110" s="316"/>
    </row>
    <row r="1111" spans="4:7" ht="11.25">
      <c r="D1111" s="297"/>
      <c r="E1111" s="316"/>
      <c r="F1111" s="316"/>
      <c r="G1111" s="316"/>
    </row>
    <row r="1112" spans="4:7" ht="11.25">
      <c r="D1112" s="297"/>
      <c r="E1112" s="316"/>
      <c r="F1112" s="316"/>
      <c r="G1112" s="316"/>
    </row>
    <row r="1113" spans="4:7" ht="11.25">
      <c r="D1113" s="297"/>
      <c r="E1113" s="316"/>
      <c r="F1113" s="316"/>
      <c r="G1113" s="316"/>
    </row>
    <row r="1114" spans="4:7" ht="11.25">
      <c r="D1114" s="297"/>
      <c r="E1114" s="316"/>
      <c r="F1114" s="316"/>
      <c r="G1114" s="316"/>
    </row>
    <row r="1115" spans="4:7" ht="11.25">
      <c r="D1115" s="297"/>
      <c r="E1115" s="316"/>
      <c r="F1115" s="316"/>
      <c r="G1115" s="316"/>
    </row>
    <row r="1116" spans="4:7" ht="11.25">
      <c r="D1116" s="297"/>
      <c r="E1116" s="316"/>
      <c r="F1116" s="316"/>
      <c r="G1116" s="316"/>
    </row>
    <row r="1117" spans="4:7" ht="11.25">
      <c r="D1117" s="297"/>
      <c r="E1117" s="316"/>
      <c r="F1117" s="316"/>
      <c r="G1117" s="316"/>
    </row>
    <row r="1118" spans="4:7" ht="11.25">
      <c r="D1118" s="297"/>
      <c r="E1118" s="316"/>
      <c r="F1118" s="316"/>
      <c r="G1118" s="316"/>
    </row>
    <row r="1119" spans="4:7" ht="11.25">
      <c r="D1119" s="297"/>
      <c r="E1119" s="316"/>
      <c r="F1119" s="316"/>
      <c r="G1119" s="316"/>
    </row>
    <row r="1120" spans="4:7" ht="11.25">
      <c r="D1120" s="297"/>
      <c r="E1120" s="316"/>
      <c r="F1120" s="316"/>
      <c r="G1120" s="316"/>
    </row>
    <row r="1121" spans="4:7" ht="11.25">
      <c r="D1121" s="297"/>
      <c r="E1121" s="316"/>
      <c r="F1121" s="316"/>
      <c r="G1121" s="316"/>
    </row>
    <row r="1122" spans="4:7" ht="11.25">
      <c r="D1122" s="297"/>
      <c r="E1122" s="316"/>
      <c r="F1122" s="316"/>
      <c r="G1122" s="316"/>
    </row>
    <row r="1123" spans="4:7" ht="11.25">
      <c r="D1123" s="297"/>
      <c r="E1123" s="316"/>
      <c r="F1123" s="316"/>
      <c r="G1123" s="316"/>
    </row>
    <row r="1124" spans="4:7" ht="11.25">
      <c r="D1124" s="297"/>
      <c r="E1124" s="316"/>
      <c r="F1124" s="316"/>
      <c r="G1124" s="316"/>
    </row>
    <row r="1125" spans="4:7" ht="11.25">
      <c r="D1125" s="297"/>
      <c r="E1125" s="316"/>
      <c r="F1125" s="316"/>
      <c r="G1125" s="316"/>
    </row>
    <row r="1126" spans="4:7" ht="11.25">
      <c r="D1126" s="297"/>
      <c r="E1126" s="316"/>
      <c r="F1126" s="316"/>
      <c r="G1126" s="316"/>
    </row>
    <row r="1127" spans="4:7" ht="11.25">
      <c r="D1127" s="297"/>
      <c r="E1127" s="316"/>
      <c r="F1127" s="316"/>
      <c r="G1127" s="316"/>
    </row>
    <row r="1128" spans="4:7" ht="11.25">
      <c r="D1128" s="297"/>
      <c r="E1128" s="316"/>
      <c r="F1128" s="316"/>
      <c r="G1128" s="316"/>
    </row>
    <row r="1129" spans="4:7" ht="11.25">
      <c r="D1129" s="297"/>
      <c r="E1129" s="316"/>
      <c r="F1129" s="316"/>
      <c r="G1129" s="316"/>
    </row>
    <row r="1130" spans="4:7" ht="11.25">
      <c r="D1130" s="297"/>
      <c r="E1130" s="316"/>
      <c r="F1130" s="316"/>
      <c r="G1130" s="316"/>
    </row>
    <row r="1131" spans="4:7" ht="11.25">
      <c r="D1131" s="297"/>
      <c r="E1131" s="316"/>
      <c r="F1131" s="316"/>
      <c r="G1131" s="316"/>
    </row>
    <row r="1132" spans="4:7" ht="11.25">
      <c r="D1132" s="297"/>
      <c r="E1132" s="316"/>
      <c r="F1132" s="316"/>
      <c r="G1132" s="316"/>
    </row>
    <row r="1133" spans="4:7" ht="11.25">
      <c r="D1133" s="297"/>
      <c r="E1133" s="316"/>
      <c r="F1133" s="316"/>
      <c r="G1133" s="316"/>
    </row>
    <row r="1134" spans="4:7" ht="11.25">
      <c r="D1134" s="297"/>
      <c r="E1134" s="316"/>
      <c r="F1134" s="316"/>
      <c r="G1134" s="316"/>
    </row>
    <row r="1135" spans="4:7" ht="11.25">
      <c r="D1135" s="297"/>
      <c r="E1135" s="316"/>
      <c r="F1135" s="316"/>
      <c r="G1135" s="316"/>
    </row>
    <row r="1136" spans="4:7" ht="11.25">
      <c r="D1136" s="297"/>
      <c r="E1136" s="316"/>
      <c r="F1136" s="316"/>
      <c r="G1136" s="316"/>
    </row>
    <row r="1137" spans="4:7" ht="11.25">
      <c r="D1137" s="297"/>
      <c r="E1137" s="316"/>
      <c r="F1137" s="316"/>
      <c r="G1137" s="316"/>
    </row>
    <row r="1138" spans="4:7" ht="11.25">
      <c r="D1138" s="297"/>
      <c r="E1138" s="316"/>
      <c r="F1138" s="316"/>
      <c r="G1138" s="316"/>
    </row>
    <row r="1139" spans="4:7" ht="11.25">
      <c r="D1139" s="297"/>
      <c r="E1139" s="316"/>
      <c r="F1139" s="316"/>
      <c r="G1139" s="316"/>
    </row>
    <row r="1140" spans="4:7" ht="11.25">
      <c r="D1140" s="297"/>
      <c r="E1140" s="316"/>
      <c r="F1140" s="316"/>
      <c r="G1140" s="316"/>
    </row>
    <row r="1141" spans="4:7" ht="11.25">
      <c r="D1141" s="297"/>
      <c r="E1141" s="316"/>
      <c r="F1141" s="316"/>
      <c r="G1141" s="316"/>
    </row>
    <row r="1142" spans="4:7" ht="11.25">
      <c r="D1142" s="297"/>
      <c r="E1142" s="316"/>
      <c r="F1142" s="316"/>
      <c r="G1142" s="316"/>
    </row>
    <row r="1143" spans="4:7" ht="11.25">
      <c r="D1143" s="297"/>
      <c r="E1143" s="316"/>
      <c r="F1143" s="316"/>
      <c r="G1143" s="316"/>
    </row>
    <row r="1144" spans="4:7" ht="11.25">
      <c r="D1144" s="297"/>
      <c r="E1144" s="316"/>
      <c r="F1144" s="316"/>
      <c r="G1144" s="316"/>
    </row>
    <row r="1145" spans="4:7" ht="11.25">
      <c r="D1145" s="297"/>
      <c r="E1145" s="316"/>
      <c r="F1145" s="316"/>
      <c r="G1145" s="316"/>
    </row>
    <row r="1146" spans="4:7" ht="11.25">
      <c r="D1146" s="297"/>
      <c r="E1146" s="316"/>
      <c r="F1146" s="316"/>
      <c r="G1146" s="316"/>
    </row>
    <row r="1147" spans="4:7" ht="11.25">
      <c r="D1147" s="297"/>
      <c r="E1147" s="316"/>
      <c r="F1147" s="316"/>
      <c r="G1147" s="316"/>
    </row>
    <row r="1148" spans="4:7" ht="11.25">
      <c r="D1148" s="297"/>
      <c r="E1148" s="316"/>
      <c r="F1148" s="316"/>
      <c r="G1148" s="316"/>
    </row>
    <row r="1149" spans="4:7" ht="11.25">
      <c r="D1149" s="297"/>
      <c r="E1149" s="316"/>
      <c r="F1149" s="316"/>
      <c r="G1149" s="316"/>
    </row>
    <row r="1150" spans="4:7" ht="11.25">
      <c r="D1150" s="297"/>
      <c r="E1150" s="316"/>
      <c r="F1150" s="316"/>
      <c r="G1150" s="316"/>
    </row>
    <row r="1151" spans="4:7" ht="11.25">
      <c r="D1151" s="297"/>
      <c r="E1151" s="316"/>
      <c r="F1151" s="316"/>
      <c r="G1151" s="316"/>
    </row>
    <row r="1152" spans="4:7" ht="11.25">
      <c r="D1152" s="297"/>
      <c r="E1152" s="316"/>
      <c r="F1152" s="316"/>
      <c r="G1152" s="316"/>
    </row>
    <row r="1153" spans="4:7" ht="11.25">
      <c r="D1153" s="297"/>
      <c r="E1153" s="316"/>
      <c r="F1153" s="316"/>
      <c r="G1153" s="316"/>
    </row>
    <row r="1154" spans="4:7" ht="11.25">
      <c r="D1154" s="297"/>
      <c r="E1154" s="316"/>
      <c r="F1154" s="316"/>
      <c r="G1154" s="316"/>
    </row>
    <row r="1155" spans="4:7" ht="11.25">
      <c r="D1155" s="297"/>
      <c r="E1155" s="316"/>
      <c r="F1155" s="316"/>
      <c r="G1155" s="316"/>
    </row>
    <row r="1156" spans="4:7" ht="11.25">
      <c r="D1156" s="297"/>
      <c r="E1156" s="316"/>
      <c r="F1156" s="316"/>
      <c r="G1156" s="316"/>
    </row>
    <row r="1157" spans="4:7" ht="11.25">
      <c r="D1157" s="297"/>
      <c r="E1157" s="316"/>
      <c r="F1157" s="316"/>
      <c r="G1157" s="316"/>
    </row>
    <row r="1158" spans="4:7" ht="11.25">
      <c r="D1158" s="297"/>
      <c r="E1158" s="316"/>
      <c r="F1158" s="316"/>
      <c r="G1158" s="316"/>
    </row>
    <row r="1159" spans="4:7" ht="11.25">
      <c r="D1159" s="297"/>
      <c r="E1159" s="316"/>
      <c r="F1159" s="316"/>
      <c r="G1159" s="316"/>
    </row>
    <row r="1160" spans="4:7" ht="11.25">
      <c r="D1160" s="297"/>
      <c r="E1160" s="316"/>
      <c r="F1160" s="316"/>
      <c r="G1160" s="316"/>
    </row>
    <row r="1161" spans="4:7" ht="11.25">
      <c r="D1161" s="297"/>
      <c r="E1161" s="316"/>
      <c r="F1161" s="316"/>
      <c r="G1161" s="316"/>
    </row>
    <row r="1162" spans="4:7" ht="11.25">
      <c r="D1162" s="297"/>
      <c r="E1162" s="316"/>
      <c r="F1162" s="316"/>
      <c r="G1162" s="316"/>
    </row>
    <row r="1163" spans="4:7" ht="11.25">
      <c r="D1163" s="297"/>
      <c r="E1163" s="316"/>
      <c r="F1163" s="316"/>
      <c r="G1163" s="316"/>
    </row>
    <row r="1164" spans="4:7" ht="11.25">
      <c r="D1164" s="297"/>
      <c r="E1164" s="316"/>
      <c r="F1164" s="316"/>
      <c r="G1164" s="316"/>
    </row>
    <row r="1165" spans="4:7" ht="11.25">
      <c r="D1165" s="297"/>
      <c r="E1165" s="316"/>
      <c r="F1165" s="316"/>
      <c r="G1165" s="316"/>
    </row>
    <row r="1166" spans="4:7" ht="11.25">
      <c r="D1166" s="297"/>
      <c r="E1166" s="316"/>
      <c r="F1166" s="316"/>
      <c r="G1166" s="316"/>
    </row>
    <row r="1167" spans="4:7" ht="11.25">
      <c r="D1167" s="297"/>
      <c r="E1167" s="316"/>
      <c r="F1167" s="316"/>
      <c r="G1167" s="316"/>
    </row>
    <row r="1168" spans="4:7" ht="11.25">
      <c r="D1168" s="297"/>
      <c r="E1168" s="316"/>
      <c r="F1168" s="316"/>
      <c r="G1168" s="316"/>
    </row>
    <row r="1169" spans="4:7" ht="11.25">
      <c r="D1169" s="297"/>
      <c r="E1169" s="316"/>
      <c r="F1169" s="316"/>
      <c r="G1169" s="316"/>
    </row>
    <row r="1170" spans="4:7" ht="11.25">
      <c r="D1170" s="297"/>
      <c r="E1170" s="316"/>
      <c r="F1170" s="316"/>
      <c r="G1170" s="316"/>
    </row>
    <row r="1171" spans="4:7" ht="11.25">
      <c r="D1171" s="297"/>
      <c r="E1171" s="316"/>
      <c r="F1171" s="316"/>
      <c r="G1171" s="316"/>
    </row>
    <row r="1172" spans="4:7" ht="11.25">
      <c r="D1172" s="297"/>
      <c r="E1172" s="316"/>
      <c r="F1172" s="316"/>
      <c r="G1172" s="316"/>
    </row>
    <row r="1173" spans="4:7" ht="11.25">
      <c r="D1173" s="297"/>
      <c r="E1173" s="316"/>
      <c r="F1173" s="316"/>
      <c r="G1173" s="316"/>
    </row>
    <row r="1174" spans="4:7" ht="11.25">
      <c r="D1174" s="297"/>
      <c r="E1174" s="316"/>
      <c r="F1174" s="316"/>
      <c r="G1174" s="316"/>
    </row>
    <row r="1175" spans="4:7" ht="11.25">
      <c r="D1175" s="297"/>
      <c r="E1175" s="316"/>
      <c r="F1175" s="316"/>
      <c r="G1175" s="316"/>
    </row>
    <row r="1176" spans="4:7" ht="11.25">
      <c r="D1176" s="297"/>
      <c r="E1176" s="316"/>
      <c r="F1176" s="316"/>
      <c r="G1176" s="316"/>
    </row>
    <row r="1177" spans="4:7" ht="11.25">
      <c r="D1177" s="297"/>
      <c r="E1177" s="316"/>
      <c r="F1177" s="316"/>
      <c r="G1177" s="316"/>
    </row>
    <row r="1178" spans="4:7" ht="11.25">
      <c r="D1178" s="297"/>
      <c r="E1178" s="316"/>
      <c r="F1178" s="316"/>
      <c r="G1178" s="316"/>
    </row>
    <row r="1179" spans="4:7" ht="11.25">
      <c r="D1179" s="297"/>
      <c r="E1179" s="316"/>
      <c r="F1179" s="316"/>
      <c r="G1179" s="316"/>
    </row>
    <row r="1180" spans="4:7" ht="11.25">
      <c r="D1180" s="297"/>
      <c r="E1180" s="316"/>
      <c r="F1180" s="316"/>
      <c r="G1180" s="316"/>
    </row>
    <row r="1181" spans="4:7" ht="11.25">
      <c r="D1181" s="297"/>
      <c r="E1181" s="316"/>
      <c r="F1181" s="316"/>
      <c r="G1181" s="316"/>
    </row>
    <row r="1182" spans="4:7" ht="11.25">
      <c r="D1182" s="297"/>
      <c r="E1182" s="316"/>
      <c r="F1182" s="316"/>
      <c r="G1182" s="316"/>
    </row>
    <row r="1183" spans="4:7" ht="11.25">
      <c r="D1183" s="297"/>
      <c r="E1183" s="316"/>
      <c r="F1183" s="316"/>
      <c r="G1183" s="316"/>
    </row>
    <row r="1184" spans="4:7" ht="11.25">
      <c r="D1184" s="297"/>
      <c r="E1184" s="316"/>
      <c r="F1184" s="316"/>
      <c r="G1184" s="316"/>
    </row>
    <row r="1185" spans="4:7" ht="11.25">
      <c r="D1185" s="297"/>
      <c r="E1185" s="316"/>
      <c r="F1185" s="316"/>
      <c r="G1185" s="316"/>
    </row>
    <row r="1186" spans="4:7" ht="11.25">
      <c r="D1186" s="297"/>
      <c r="E1186" s="316"/>
      <c r="F1186" s="316"/>
      <c r="G1186" s="316"/>
    </row>
    <row r="1187" spans="4:7" ht="11.25">
      <c r="D1187" s="297"/>
      <c r="E1187" s="316"/>
      <c r="F1187" s="316"/>
      <c r="G1187" s="316"/>
    </row>
    <row r="1188" spans="4:7" ht="11.25">
      <c r="D1188" s="297"/>
      <c r="E1188" s="316"/>
      <c r="F1188" s="316"/>
      <c r="G1188" s="316"/>
    </row>
    <row r="1189" spans="4:7" ht="11.25">
      <c r="D1189" s="297"/>
      <c r="E1189" s="316"/>
      <c r="F1189" s="316"/>
      <c r="G1189" s="316"/>
    </row>
    <row r="1190" spans="4:7" ht="11.25">
      <c r="D1190" s="297"/>
      <c r="E1190" s="316"/>
      <c r="F1190" s="316"/>
      <c r="G1190" s="316"/>
    </row>
    <row r="1191" spans="4:7" ht="11.25">
      <c r="D1191" s="297"/>
      <c r="E1191" s="316"/>
      <c r="F1191" s="316"/>
      <c r="G1191" s="316"/>
    </row>
    <row r="1192" spans="4:7" ht="11.25">
      <c r="D1192" s="297"/>
      <c r="E1192" s="316"/>
      <c r="F1192" s="316"/>
      <c r="G1192" s="316"/>
    </row>
    <row r="1193" spans="4:7" ht="11.25">
      <c r="D1193" s="297"/>
      <c r="E1193" s="316"/>
      <c r="F1193" s="316"/>
      <c r="G1193" s="316"/>
    </row>
    <row r="1194" spans="4:7" ht="11.25">
      <c r="D1194" s="297"/>
      <c r="E1194" s="316"/>
      <c r="F1194" s="316"/>
      <c r="G1194" s="316"/>
    </row>
    <row r="1195" spans="4:7" ht="11.25">
      <c r="D1195" s="297"/>
      <c r="E1195" s="316"/>
      <c r="F1195" s="316"/>
      <c r="G1195" s="316"/>
    </row>
    <row r="1196" spans="4:7" ht="11.25">
      <c r="D1196" s="297"/>
      <c r="E1196" s="316"/>
      <c r="F1196" s="316"/>
      <c r="G1196" s="316"/>
    </row>
    <row r="1197" spans="4:7" ht="11.25">
      <c r="D1197" s="297"/>
      <c r="E1197" s="316"/>
      <c r="F1197" s="316"/>
      <c r="G1197" s="316"/>
    </row>
    <row r="1198" spans="4:7" ht="11.25">
      <c r="D1198" s="297"/>
      <c r="E1198" s="316"/>
      <c r="F1198" s="316"/>
      <c r="G1198" s="316"/>
    </row>
    <row r="1199" spans="4:7" ht="11.25">
      <c r="D1199" s="297"/>
      <c r="E1199" s="316"/>
      <c r="F1199" s="316"/>
      <c r="G1199" s="316"/>
    </row>
    <row r="1200" spans="4:7" ht="11.25">
      <c r="D1200" s="297"/>
      <c r="E1200" s="316"/>
      <c r="F1200" s="316"/>
      <c r="G1200" s="316"/>
    </row>
    <row r="1201" spans="4:7" ht="11.25">
      <c r="D1201" s="297"/>
      <c r="E1201" s="316"/>
      <c r="F1201" s="316"/>
      <c r="G1201" s="316"/>
    </row>
    <row r="1202" spans="4:7" ht="11.25">
      <c r="D1202" s="297"/>
      <c r="E1202" s="316"/>
      <c r="F1202" s="316"/>
      <c r="G1202" s="316"/>
    </row>
    <row r="1203" spans="4:7" ht="11.25">
      <c r="D1203" s="297"/>
      <c r="E1203" s="316"/>
      <c r="F1203" s="316"/>
      <c r="G1203" s="316"/>
    </row>
    <row r="1204" spans="4:7" ht="11.25">
      <c r="D1204" s="297"/>
      <c r="E1204" s="316"/>
      <c r="F1204" s="316"/>
      <c r="G1204" s="316"/>
    </row>
    <row r="1205" spans="4:7" ht="11.25">
      <c r="D1205" s="297"/>
      <c r="E1205" s="316"/>
      <c r="F1205" s="316"/>
      <c r="G1205" s="316"/>
    </row>
    <row r="1206" spans="4:7" ht="11.25">
      <c r="D1206" s="297"/>
      <c r="E1206" s="316"/>
      <c r="F1206" s="316"/>
      <c r="G1206" s="316"/>
    </row>
    <row r="1207" spans="4:7" ht="11.25">
      <c r="D1207" s="297"/>
      <c r="E1207" s="316"/>
      <c r="F1207" s="316"/>
      <c r="G1207" s="316"/>
    </row>
    <row r="1208" spans="4:7" ht="11.25">
      <c r="D1208" s="297"/>
      <c r="E1208" s="316"/>
      <c r="F1208" s="316"/>
      <c r="G1208" s="316"/>
    </row>
    <row r="1209" spans="4:7" ht="11.25">
      <c r="D1209" s="297"/>
      <c r="E1209" s="316"/>
      <c r="F1209" s="316"/>
      <c r="G1209" s="316"/>
    </row>
    <row r="1210" spans="4:7" ht="11.25">
      <c r="D1210" s="297"/>
      <c r="E1210" s="316"/>
      <c r="F1210" s="316"/>
      <c r="G1210" s="316"/>
    </row>
    <row r="1211" spans="4:7" ht="11.25">
      <c r="D1211" s="297"/>
      <c r="E1211" s="316"/>
      <c r="F1211" s="316"/>
      <c r="G1211" s="316"/>
    </row>
    <row r="1212" spans="4:7" ht="11.25">
      <c r="D1212" s="297"/>
      <c r="E1212" s="316"/>
      <c r="F1212" s="316"/>
      <c r="G1212" s="316"/>
    </row>
    <row r="1213" spans="4:7" ht="11.25">
      <c r="D1213" s="297"/>
      <c r="E1213" s="316"/>
      <c r="F1213" s="316"/>
      <c r="G1213" s="316"/>
    </row>
    <row r="1214" spans="4:7" ht="11.25">
      <c r="D1214" s="297"/>
      <c r="E1214" s="316"/>
      <c r="F1214" s="316"/>
      <c r="G1214" s="316"/>
    </row>
    <row r="1215" spans="4:7" ht="11.25">
      <c r="D1215" s="297"/>
      <c r="E1215" s="316"/>
      <c r="F1215" s="316"/>
      <c r="G1215" s="316"/>
    </row>
    <row r="1216" spans="4:7" ht="11.25">
      <c r="D1216" s="297"/>
      <c r="E1216" s="316"/>
      <c r="F1216" s="316"/>
      <c r="G1216" s="316"/>
    </row>
    <row r="1217" spans="4:7" ht="11.25">
      <c r="D1217" s="297"/>
      <c r="E1217" s="316"/>
      <c r="F1217" s="316"/>
      <c r="G1217" s="316"/>
    </row>
    <row r="1218" spans="4:7" ht="11.25">
      <c r="D1218" s="297"/>
      <c r="E1218" s="316"/>
      <c r="F1218" s="316"/>
      <c r="G1218" s="316"/>
    </row>
    <row r="1219" spans="4:7" ht="11.25">
      <c r="D1219" s="297"/>
      <c r="E1219" s="316"/>
      <c r="F1219" s="316"/>
      <c r="G1219" s="316"/>
    </row>
    <row r="1220" spans="4:7" ht="11.25">
      <c r="D1220" s="297"/>
      <c r="E1220" s="316"/>
      <c r="F1220" s="316"/>
      <c r="G1220" s="316"/>
    </row>
    <row r="1221" spans="4:7" ht="11.25">
      <c r="D1221" s="297"/>
      <c r="E1221" s="316"/>
      <c r="F1221" s="316"/>
      <c r="G1221" s="316"/>
    </row>
    <row r="1222" spans="4:7" ht="11.25">
      <c r="D1222" s="297"/>
      <c r="E1222" s="316"/>
      <c r="F1222" s="316"/>
      <c r="G1222" s="316"/>
    </row>
    <row r="1223" spans="4:7" ht="11.25">
      <c r="D1223" s="297"/>
      <c r="E1223" s="316"/>
      <c r="F1223" s="316"/>
      <c r="G1223" s="316"/>
    </row>
    <row r="1224" spans="4:7" ht="11.25">
      <c r="D1224" s="297"/>
      <c r="E1224" s="316"/>
      <c r="F1224" s="316"/>
      <c r="G1224" s="316"/>
    </row>
    <row r="1225" spans="4:7" ht="11.25">
      <c r="D1225" s="297"/>
      <c r="E1225" s="316"/>
      <c r="F1225" s="316"/>
      <c r="G1225" s="316"/>
    </row>
    <row r="1226" spans="4:7" ht="11.25">
      <c r="D1226" s="297"/>
      <c r="E1226" s="316"/>
      <c r="F1226" s="316"/>
      <c r="G1226" s="316"/>
    </row>
    <row r="1227" spans="4:7" ht="11.25">
      <c r="D1227" s="297"/>
      <c r="E1227" s="316"/>
      <c r="F1227" s="316"/>
      <c r="G1227" s="316"/>
    </row>
    <row r="1228" spans="4:7" ht="11.25">
      <c r="D1228" s="297"/>
      <c r="E1228" s="316"/>
      <c r="F1228" s="316"/>
      <c r="G1228" s="316"/>
    </row>
    <row r="1229" spans="4:7" ht="11.25">
      <c r="D1229" s="297"/>
      <c r="E1229" s="316"/>
      <c r="F1229" s="316"/>
      <c r="G1229" s="316"/>
    </row>
    <row r="1230" spans="4:7" ht="11.25">
      <c r="D1230" s="297"/>
      <c r="E1230" s="316"/>
      <c r="F1230" s="316"/>
      <c r="G1230" s="316"/>
    </row>
    <row r="1231" spans="4:7" ht="11.25">
      <c r="D1231" s="297"/>
      <c r="E1231" s="316"/>
      <c r="F1231" s="316"/>
      <c r="G1231" s="316"/>
    </row>
    <row r="1232" spans="4:7" ht="11.25">
      <c r="D1232" s="297"/>
      <c r="E1232" s="316"/>
      <c r="F1232" s="316"/>
      <c r="G1232" s="316"/>
    </row>
    <row r="1233" spans="4:7" ht="11.25">
      <c r="D1233" s="297"/>
      <c r="E1233" s="316"/>
      <c r="F1233" s="316"/>
      <c r="G1233" s="316"/>
    </row>
    <row r="1234" spans="4:7" ht="11.25">
      <c r="D1234" s="297"/>
      <c r="E1234" s="316"/>
      <c r="F1234" s="316"/>
      <c r="G1234" s="316"/>
    </row>
    <row r="1235" spans="4:7" ht="11.25">
      <c r="D1235" s="297"/>
      <c r="E1235" s="316"/>
      <c r="F1235" s="316"/>
      <c r="G1235" s="316"/>
    </row>
    <row r="1236" spans="4:7" ht="11.25">
      <c r="D1236" s="297"/>
      <c r="E1236" s="316"/>
      <c r="F1236" s="316"/>
      <c r="G1236" s="316"/>
    </row>
    <row r="1237" spans="4:7" ht="11.25">
      <c r="D1237" s="297"/>
      <c r="E1237" s="316"/>
      <c r="F1237" s="316"/>
      <c r="G1237" s="316"/>
    </row>
    <row r="1238" spans="4:7" ht="11.25">
      <c r="D1238" s="297"/>
      <c r="E1238" s="316"/>
      <c r="F1238" s="316"/>
      <c r="G1238" s="316"/>
    </row>
    <row r="1239" spans="4:7" ht="11.25">
      <c r="D1239" s="297"/>
      <c r="E1239" s="316"/>
      <c r="F1239" s="316"/>
      <c r="G1239" s="316"/>
    </row>
    <row r="1240" spans="4:7" ht="11.25">
      <c r="D1240" s="297"/>
      <c r="E1240" s="316"/>
      <c r="F1240" s="316"/>
      <c r="G1240" s="316"/>
    </row>
    <row r="1241" spans="4:7" ht="11.25">
      <c r="D1241" s="297"/>
      <c r="E1241" s="316"/>
      <c r="F1241" s="316"/>
      <c r="G1241" s="316"/>
    </row>
    <row r="1242" spans="4:7" ht="11.25">
      <c r="D1242" s="297"/>
      <c r="E1242" s="316"/>
      <c r="F1242" s="316"/>
      <c r="G1242" s="316"/>
    </row>
    <row r="1243" spans="4:7" ht="11.25">
      <c r="D1243" s="297"/>
      <c r="E1243" s="316"/>
      <c r="F1243" s="316"/>
      <c r="G1243" s="316"/>
    </row>
    <row r="1244" spans="4:7" ht="11.25">
      <c r="D1244" s="297"/>
      <c r="E1244" s="316"/>
      <c r="F1244" s="316"/>
      <c r="G1244" s="316"/>
    </row>
    <row r="1245" spans="4:7" ht="11.25">
      <c r="D1245" s="297"/>
      <c r="E1245" s="316"/>
      <c r="F1245" s="316"/>
      <c r="G1245" s="316"/>
    </row>
    <row r="1246" spans="4:7" ht="11.25">
      <c r="D1246" s="297"/>
      <c r="E1246" s="316"/>
      <c r="F1246" s="316"/>
      <c r="G1246" s="316"/>
    </row>
    <row r="1247" spans="4:7" ht="11.25">
      <c r="D1247" s="297"/>
      <c r="E1247" s="316"/>
      <c r="F1247" s="316"/>
      <c r="G1247" s="316"/>
    </row>
    <row r="1248" spans="4:7" ht="11.25">
      <c r="D1248" s="297"/>
      <c r="E1248" s="316"/>
      <c r="F1248" s="316"/>
      <c r="G1248" s="316"/>
    </row>
    <row r="1249" spans="4:7" ht="11.25">
      <c r="D1249" s="297"/>
      <c r="E1249" s="316"/>
      <c r="F1249" s="316"/>
      <c r="G1249" s="316"/>
    </row>
    <row r="1250" spans="4:7" ht="11.25">
      <c r="D1250" s="297"/>
      <c r="E1250" s="316"/>
      <c r="F1250" s="316"/>
      <c r="G1250" s="316"/>
    </row>
    <row r="1251" spans="4:7" ht="11.25">
      <c r="D1251" s="297"/>
      <c r="E1251" s="316"/>
      <c r="F1251" s="316"/>
      <c r="G1251" s="316"/>
    </row>
    <row r="1252" spans="4:7" ht="11.25">
      <c r="D1252" s="297"/>
      <c r="E1252" s="316"/>
      <c r="F1252" s="316"/>
      <c r="G1252" s="316"/>
    </row>
    <row r="1253" spans="4:7" ht="11.25">
      <c r="D1253" s="297"/>
      <c r="E1253" s="316"/>
      <c r="F1253" s="316"/>
      <c r="G1253" s="316"/>
    </row>
    <row r="1254" spans="4:7" ht="11.25">
      <c r="D1254" s="297"/>
      <c r="E1254" s="316"/>
      <c r="F1254" s="316"/>
      <c r="G1254" s="316"/>
    </row>
    <row r="1255" spans="4:7" ht="11.25">
      <c r="D1255" s="297"/>
      <c r="E1255" s="316"/>
      <c r="F1255" s="316"/>
      <c r="G1255" s="316"/>
    </row>
    <row r="1256" spans="4:7" ht="11.25">
      <c r="D1256" s="297"/>
      <c r="E1256" s="316"/>
      <c r="F1256" s="316"/>
      <c r="G1256" s="316"/>
    </row>
    <row r="1257" spans="4:7" ht="11.25">
      <c r="D1257" s="297"/>
      <c r="E1257" s="316"/>
      <c r="F1257" s="316"/>
      <c r="G1257" s="316"/>
    </row>
    <row r="1258" spans="4:7" ht="11.25">
      <c r="D1258" s="297"/>
      <c r="E1258" s="316"/>
      <c r="F1258" s="316"/>
      <c r="G1258" s="316"/>
    </row>
    <row r="1259" spans="4:7" ht="11.25">
      <c r="D1259" s="297"/>
      <c r="E1259" s="316"/>
      <c r="F1259" s="316"/>
      <c r="G1259" s="316"/>
    </row>
    <row r="1260" spans="4:7" ht="11.25">
      <c r="D1260" s="297"/>
      <c r="E1260" s="316"/>
      <c r="F1260" s="316"/>
      <c r="G1260" s="316"/>
    </row>
    <row r="1261" spans="4:7" ht="11.25">
      <c r="D1261" s="297"/>
      <c r="E1261" s="316"/>
      <c r="F1261" s="316"/>
      <c r="G1261" s="316"/>
    </row>
    <row r="1262" spans="4:7" ht="11.25">
      <c r="D1262" s="297"/>
      <c r="E1262" s="316"/>
      <c r="F1262" s="316"/>
      <c r="G1262" s="316"/>
    </row>
    <row r="1263" spans="4:7" ht="11.25">
      <c r="D1263" s="297"/>
      <c r="E1263" s="316"/>
      <c r="F1263" s="316"/>
      <c r="G1263" s="316"/>
    </row>
    <row r="1264" spans="4:7" ht="11.25">
      <c r="D1264" s="297"/>
      <c r="E1264" s="316"/>
      <c r="F1264" s="316"/>
      <c r="G1264" s="316"/>
    </row>
    <row r="1265" spans="4:7" ht="11.25">
      <c r="D1265" s="297"/>
      <c r="E1265" s="316"/>
      <c r="F1265" s="316"/>
      <c r="G1265" s="316"/>
    </row>
    <row r="1266" spans="4:7" ht="11.25">
      <c r="D1266" s="297"/>
      <c r="E1266" s="316"/>
      <c r="F1266" s="316"/>
      <c r="G1266" s="316"/>
    </row>
    <row r="1267" spans="4:7" ht="11.25">
      <c r="D1267" s="297"/>
      <c r="E1267" s="316"/>
      <c r="F1267" s="316"/>
      <c r="G1267" s="316"/>
    </row>
    <row r="1268" spans="4:7" ht="11.25">
      <c r="D1268" s="297"/>
      <c r="E1268" s="316"/>
      <c r="F1268" s="316"/>
      <c r="G1268" s="316"/>
    </row>
    <row r="1269" spans="4:7" ht="11.25">
      <c r="D1269" s="297"/>
      <c r="E1269" s="316"/>
      <c r="F1269" s="316"/>
      <c r="G1269" s="316"/>
    </row>
    <row r="1270" spans="4:7" ht="11.25">
      <c r="D1270" s="297"/>
      <c r="E1270" s="316"/>
      <c r="F1270" s="316"/>
      <c r="G1270" s="316"/>
    </row>
    <row r="1271" spans="4:7" ht="11.25">
      <c r="D1271" s="297"/>
      <c r="E1271" s="316"/>
      <c r="F1271" s="316"/>
      <c r="G1271" s="316"/>
    </row>
    <row r="1272" spans="4:7" ht="11.25">
      <c r="D1272" s="297"/>
      <c r="E1272" s="316"/>
      <c r="F1272" s="316"/>
      <c r="G1272" s="316"/>
    </row>
    <row r="1273" spans="4:7" ht="11.25">
      <c r="D1273" s="297"/>
      <c r="E1273" s="316"/>
      <c r="F1273" s="316"/>
      <c r="G1273" s="316"/>
    </row>
    <row r="1274" spans="4:7" ht="11.25">
      <c r="D1274" s="297"/>
      <c r="E1274" s="316"/>
      <c r="F1274" s="316"/>
      <c r="G1274" s="316"/>
    </row>
    <row r="1275" spans="4:7" ht="11.25">
      <c r="D1275" s="297"/>
      <c r="E1275" s="316"/>
      <c r="F1275" s="316"/>
      <c r="G1275" s="316"/>
    </row>
    <row r="1276" spans="4:7" ht="11.25">
      <c r="D1276" s="297"/>
      <c r="E1276" s="316"/>
      <c r="F1276" s="316"/>
      <c r="G1276" s="316"/>
    </row>
    <row r="1277" spans="4:7" ht="11.25">
      <c r="D1277" s="297"/>
      <c r="E1277" s="316"/>
      <c r="F1277" s="316"/>
      <c r="G1277" s="316"/>
    </row>
    <row r="1278" spans="4:7" ht="11.25">
      <c r="D1278" s="297"/>
      <c r="E1278" s="316"/>
      <c r="F1278" s="316"/>
      <c r="G1278" s="316"/>
    </row>
    <row r="1279" spans="4:7" ht="11.25">
      <c r="D1279" s="297"/>
      <c r="E1279" s="316"/>
      <c r="F1279" s="316"/>
      <c r="G1279" s="316"/>
    </row>
    <row r="1280" spans="4:7" ht="11.25">
      <c r="D1280" s="297"/>
      <c r="E1280" s="316"/>
      <c r="F1280" s="316"/>
      <c r="G1280" s="316"/>
    </row>
    <row r="1281" spans="4:7" ht="11.25">
      <c r="D1281" s="297"/>
      <c r="E1281" s="316"/>
      <c r="F1281" s="316"/>
      <c r="G1281" s="316"/>
    </row>
    <row r="1282" spans="4:7" ht="11.25">
      <c r="D1282" s="297"/>
      <c r="E1282" s="316"/>
      <c r="F1282" s="316"/>
      <c r="G1282" s="316"/>
    </row>
    <row r="1283" spans="4:7" ht="11.25">
      <c r="D1283" s="297"/>
      <c r="E1283" s="316"/>
      <c r="F1283" s="316"/>
      <c r="G1283" s="316"/>
    </row>
    <row r="1284" spans="4:7" ht="11.25">
      <c r="D1284" s="297"/>
      <c r="E1284" s="316"/>
      <c r="F1284" s="316"/>
      <c r="G1284" s="316"/>
    </row>
    <row r="1285" spans="4:7" ht="11.25">
      <c r="D1285" s="297"/>
      <c r="E1285" s="316"/>
      <c r="F1285" s="316"/>
      <c r="G1285" s="316"/>
    </row>
    <row r="1286" spans="4:7" ht="11.25">
      <c r="D1286" s="297"/>
      <c r="E1286" s="316"/>
      <c r="F1286" s="316"/>
      <c r="G1286" s="316"/>
    </row>
    <row r="1287" spans="4:7" ht="11.25">
      <c r="D1287" s="297"/>
      <c r="E1287" s="316"/>
      <c r="F1287" s="316"/>
      <c r="G1287" s="316"/>
    </row>
    <row r="1288" spans="4:7" ht="11.25">
      <c r="D1288" s="297"/>
      <c r="E1288" s="316"/>
      <c r="F1288" s="316"/>
      <c r="G1288" s="316"/>
    </row>
    <row r="1289" spans="4:7" ht="11.25">
      <c r="D1289" s="297"/>
      <c r="E1289" s="316"/>
      <c r="F1289" s="316"/>
      <c r="G1289" s="316"/>
    </row>
    <row r="1290" spans="4:7" ht="11.25">
      <c r="D1290" s="297"/>
      <c r="E1290" s="316"/>
      <c r="F1290" s="316"/>
      <c r="G1290" s="316"/>
    </row>
    <row r="1291" spans="4:7" ht="11.25">
      <c r="D1291" s="297"/>
      <c r="E1291" s="316"/>
      <c r="F1291" s="316"/>
      <c r="G1291" s="316"/>
    </row>
    <row r="1292" spans="4:7" ht="11.25">
      <c r="D1292" s="297"/>
      <c r="E1292" s="316"/>
      <c r="F1292" s="316"/>
      <c r="G1292" s="316"/>
    </row>
    <row r="1293" spans="4:7" ht="11.25">
      <c r="D1293" s="297"/>
      <c r="E1293" s="316"/>
      <c r="F1293" s="316"/>
      <c r="G1293" s="316"/>
    </row>
    <row r="1294" spans="4:7" ht="11.25">
      <c r="D1294" s="297"/>
      <c r="E1294" s="316"/>
      <c r="F1294" s="316"/>
      <c r="G1294" s="316"/>
    </row>
    <row r="1295" spans="4:7" ht="11.25">
      <c r="D1295" s="297"/>
      <c r="E1295" s="316"/>
      <c r="F1295" s="316"/>
      <c r="G1295" s="316"/>
    </row>
    <row r="1296" spans="4:7" ht="11.25">
      <c r="D1296" s="297"/>
      <c r="E1296" s="316"/>
      <c r="F1296" s="316"/>
      <c r="G1296" s="316"/>
    </row>
    <row r="1297" spans="4:7" ht="11.25">
      <c r="D1297" s="297"/>
      <c r="E1297" s="316"/>
      <c r="F1297" s="316"/>
      <c r="G1297" s="316"/>
    </row>
    <row r="1298" spans="4:7" ht="11.25">
      <c r="D1298" s="297"/>
      <c r="E1298" s="316"/>
      <c r="F1298" s="316"/>
      <c r="G1298" s="316"/>
    </row>
    <row r="1299" spans="4:7" ht="11.25">
      <c r="D1299" s="297"/>
      <c r="E1299" s="316"/>
      <c r="F1299" s="316"/>
      <c r="G1299" s="316"/>
    </row>
    <row r="1300" spans="4:7" ht="11.25">
      <c r="D1300" s="297"/>
      <c r="E1300" s="316"/>
      <c r="F1300" s="316"/>
      <c r="G1300" s="316"/>
    </row>
    <row r="1301" spans="4:7" ht="11.25">
      <c r="D1301" s="297"/>
      <c r="E1301" s="316"/>
      <c r="F1301" s="316"/>
      <c r="G1301" s="316"/>
    </row>
    <row r="1302" spans="4:7" ht="11.25">
      <c r="D1302" s="297"/>
      <c r="E1302" s="316"/>
      <c r="F1302" s="316"/>
      <c r="G1302" s="316"/>
    </row>
    <row r="1303" spans="4:7" ht="11.25">
      <c r="D1303" s="297"/>
      <c r="E1303" s="316"/>
      <c r="F1303" s="316"/>
      <c r="G1303" s="316"/>
    </row>
    <row r="1304" spans="4:7" ht="11.25">
      <c r="D1304" s="297"/>
      <c r="E1304" s="316"/>
      <c r="F1304" s="316"/>
      <c r="G1304" s="316"/>
    </row>
    <row r="1305" spans="4:7" ht="11.25">
      <c r="D1305" s="297"/>
      <c r="E1305" s="316"/>
      <c r="F1305" s="316"/>
      <c r="G1305" s="316"/>
    </row>
    <row r="1306" spans="4:7" ht="11.25">
      <c r="D1306" s="297"/>
      <c r="E1306" s="316"/>
      <c r="F1306" s="316"/>
      <c r="G1306" s="316"/>
    </row>
    <row r="1307" spans="4:7" ht="11.25">
      <c r="D1307" s="297"/>
      <c r="E1307" s="316"/>
      <c r="F1307" s="316"/>
      <c r="G1307" s="316"/>
    </row>
    <row r="1308" spans="4:7" ht="11.25">
      <c r="D1308" s="297"/>
      <c r="E1308" s="316"/>
      <c r="F1308" s="316"/>
      <c r="G1308" s="316"/>
    </row>
    <row r="1309" spans="4:7" ht="11.25">
      <c r="D1309" s="297"/>
      <c r="E1309" s="316"/>
      <c r="F1309" s="316"/>
      <c r="G1309" s="316"/>
    </row>
    <row r="1310" spans="4:7" ht="11.25">
      <c r="D1310" s="297"/>
      <c r="E1310" s="316"/>
      <c r="F1310" s="316"/>
      <c r="G1310" s="316"/>
    </row>
    <row r="1311" spans="4:7" ht="11.25">
      <c r="D1311" s="297"/>
      <c r="E1311" s="316"/>
      <c r="F1311" s="316"/>
      <c r="G1311" s="316"/>
    </row>
    <row r="1312" spans="4:7" ht="11.25">
      <c r="D1312" s="297"/>
      <c r="E1312" s="316"/>
      <c r="F1312" s="316"/>
      <c r="G1312" s="316"/>
    </row>
    <row r="1313" spans="4:7" ht="11.25">
      <c r="D1313" s="297"/>
      <c r="E1313" s="316"/>
      <c r="F1313" s="316"/>
      <c r="G1313" s="316"/>
    </row>
    <row r="1314" spans="4:7" ht="11.25">
      <c r="D1314" s="297"/>
      <c r="E1314" s="316"/>
      <c r="F1314" s="316"/>
      <c r="G1314" s="316"/>
    </row>
    <row r="1315" spans="4:7" ht="11.25">
      <c r="D1315" s="297"/>
      <c r="E1315" s="316"/>
      <c r="F1315" s="316"/>
      <c r="G1315" s="316"/>
    </row>
    <row r="1316" spans="4:7" ht="11.25">
      <c r="D1316" s="297"/>
      <c r="E1316" s="316"/>
      <c r="F1316" s="316"/>
      <c r="G1316" s="316"/>
    </row>
    <row r="1317" spans="4:7" ht="11.25">
      <c r="D1317" s="297"/>
      <c r="E1317" s="316"/>
      <c r="F1317" s="316"/>
      <c r="G1317" s="316"/>
    </row>
    <row r="1318" spans="4:7" ht="11.25">
      <c r="D1318" s="297"/>
      <c r="E1318" s="316"/>
      <c r="F1318" s="316"/>
      <c r="G1318" s="316"/>
    </row>
    <row r="1319" spans="4:7" ht="11.25">
      <c r="D1319" s="297"/>
      <c r="E1319" s="316"/>
      <c r="F1319" s="316"/>
      <c r="G1319" s="316"/>
    </row>
    <row r="1320" spans="4:7" ht="11.25">
      <c r="D1320" s="297"/>
      <c r="E1320" s="316"/>
      <c r="F1320" s="316"/>
      <c r="G1320" s="316"/>
    </row>
    <row r="1321" spans="4:7" ht="11.25">
      <c r="D1321" s="297"/>
      <c r="E1321" s="316"/>
      <c r="F1321" s="316"/>
      <c r="G1321" s="316"/>
    </row>
    <row r="1322" spans="4:7" ht="11.25">
      <c r="D1322" s="297"/>
      <c r="E1322" s="316"/>
      <c r="F1322" s="316"/>
      <c r="G1322" s="316"/>
    </row>
    <row r="1323" spans="4:7" ht="11.25">
      <c r="D1323" s="297"/>
      <c r="E1323" s="316"/>
      <c r="F1323" s="316"/>
      <c r="G1323" s="316"/>
    </row>
    <row r="1324" spans="4:7" ht="11.25">
      <c r="D1324" s="297"/>
      <c r="E1324" s="316"/>
      <c r="F1324" s="316"/>
      <c r="G1324" s="316"/>
    </row>
    <row r="1325" spans="4:7" ht="11.25">
      <c r="D1325" s="297"/>
      <c r="E1325" s="316"/>
      <c r="F1325" s="316"/>
      <c r="G1325" s="316"/>
    </row>
    <row r="1326" spans="4:7" ht="11.25">
      <c r="D1326" s="297"/>
      <c r="E1326" s="316"/>
      <c r="F1326" s="316"/>
      <c r="G1326" s="316"/>
    </row>
    <row r="1327" spans="4:7" ht="11.25">
      <c r="D1327" s="297"/>
      <c r="E1327" s="316"/>
      <c r="F1327" s="316"/>
      <c r="G1327" s="316"/>
    </row>
    <row r="1328" spans="4:7" ht="11.25">
      <c r="D1328" s="297"/>
      <c r="E1328" s="316"/>
      <c r="F1328" s="316"/>
      <c r="G1328" s="316"/>
    </row>
    <row r="1329" spans="4:7" ht="11.25">
      <c r="D1329" s="297"/>
      <c r="E1329" s="316"/>
      <c r="F1329" s="316"/>
      <c r="G1329" s="316"/>
    </row>
    <row r="1330" spans="4:7" ht="11.25">
      <c r="D1330" s="297"/>
      <c r="E1330" s="316"/>
      <c r="F1330" s="316"/>
      <c r="G1330" s="316"/>
    </row>
    <row r="1331" spans="4:7" ht="11.25">
      <c r="D1331" s="297"/>
      <c r="E1331" s="316"/>
      <c r="F1331" s="316"/>
      <c r="G1331" s="316"/>
    </row>
    <row r="1332" spans="4:7" ht="11.25">
      <c r="D1332" s="297"/>
      <c r="E1332" s="316"/>
      <c r="F1332" s="316"/>
      <c r="G1332" s="316"/>
    </row>
    <row r="1333" spans="4:7" ht="11.25">
      <c r="D1333" s="297"/>
      <c r="E1333" s="316"/>
      <c r="F1333" s="316"/>
      <c r="G1333" s="316"/>
    </row>
    <row r="1334" spans="4:7" ht="11.25">
      <c r="D1334" s="297"/>
      <c r="E1334" s="316"/>
      <c r="F1334" s="316"/>
      <c r="G1334" s="316"/>
    </row>
    <row r="1335" spans="4:7" ht="11.25">
      <c r="D1335" s="297"/>
      <c r="E1335" s="316"/>
      <c r="F1335" s="316"/>
      <c r="G1335" s="316"/>
    </row>
    <row r="1336" spans="4:7" ht="11.25">
      <c r="D1336" s="297"/>
      <c r="E1336" s="316"/>
      <c r="F1336" s="316"/>
      <c r="G1336" s="316"/>
    </row>
    <row r="1337" spans="4:7" ht="11.25">
      <c r="D1337" s="297"/>
      <c r="E1337" s="316"/>
      <c r="F1337" s="316"/>
      <c r="G1337" s="316"/>
    </row>
    <row r="1338" spans="4:7" ht="11.25">
      <c r="D1338" s="297"/>
      <c r="E1338" s="316"/>
      <c r="F1338" s="316"/>
      <c r="G1338" s="316"/>
    </row>
    <row r="1339" spans="4:7" ht="11.25">
      <c r="D1339" s="297"/>
      <c r="E1339" s="316"/>
      <c r="F1339" s="316"/>
      <c r="G1339" s="316"/>
    </row>
    <row r="1340" spans="4:7" ht="11.25">
      <c r="D1340" s="297"/>
      <c r="E1340" s="316"/>
      <c r="F1340" s="316"/>
      <c r="G1340" s="316"/>
    </row>
    <row r="1341" spans="4:7" ht="11.25">
      <c r="D1341" s="297"/>
      <c r="E1341" s="316"/>
      <c r="F1341" s="316"/>
      <c r="G1341" s="316"/>
    </row>
    <row r="1342" spans="4:7" ht="11.25">
      <c r="D1342" s="297"/>
      <c r="E1342" s="316"/>
      <c r="F1342" s="316"/>
      <c r="G1342" s="316"/>
    </row>
    <row r="1343" spans="4:7" ht="11.25">
      <c r="D1343" s="297"/>
      <c r="E1343" s="316"/>
      <c r="F1343" s="316"/>
      <c r="G1343" s="316"/>
    </row>
    <row r="1344" spans="4:7" ht="11.25">
      <c r="D1344" s="297"/>
      <c r="E1344" s="316"/>
      <c r="F1344" s="316"/>
      <c r="G1344" s="316"/>
    </row>
    <row r="1345" spans="4:7" ht="11.25">
      <c r="D1345" s="297"/>
      <c r="E1345" s="316"/>
      <c r="F1345" s="316"/>
      <c r="G1345" s="316"/>
    </row>
    <row r="1346" spans="4:7" ht="11.25">
      <c r="D1346" s="297"/>
      <c r="E1346" s="316"/>
      <c r="F1346" s="316"/>
      <c r="G1346" s="316"/>
    </row>
    <row r="1347" spans="4:7" ht="11.25">
      <c r="D1347" s="297"/>
      <c r="E1347" s="316"/>
      <c r="F1347" s="316"/>
      <c r="G1347" s="316"/>
    </row>
    <row r="1348" spans="4:7" ht="11.25">
      <c r="D1348" s="297"/>
      <c r="E1348" s="316"/>
      <c r="F1348" s="316"/>
      <c r="G1348" s="316"/>
    </row>
    <row r="1349" spans="4:7" ht="11.25">
      <c r="D1349" s="297"/>
      <c r="E1349" s="316"/>
      <c r="F1349" s="316"/>
      <c r="G1349" s="316"/>
    </row>
    <row r="1350" spans="4:7" ht="11.25">
      <c r="D1350" s="297"/>
      <c r="E1350" s="316"/>
      <c r="F1350" s="316"/>
      <c r="G1350" s="316"/>
    </row>
    <row r="1351" spans="4:7" ht="11.25">
      <c r="D1351" s="297"/>
      <c r="E1351" s="316"/>
      <c r="F1351" s="316"/>
      <c r="G1351" s="316"/>
    </row>
    <row r="1352" spans="4:7" ht="11.25">
      <c r="D1352" s="297"/>
      <c r="E1352" s="316"/>
      <c r="F1352" s="316"/>
      <c r="G1352" s="316"/>
    </row>
    <row r="1353" spans="4:7" ht="11.25">
      <c r="D1353" s="297"/>
      <c r="E1353" s="316"/>
      <c r="F1353" s="316"/>
      <c r="G1353" s="316"/>
    </row>
    <row r="1354" spans="4:7" ht="11.25">
      <c r="D1354" s="297"/>
      <c r="E1354" s="316"/>
      <c r="F1354" s="316"/>
      <c r="G1354" s="316"/>
    </row>
    <row r="1355" spans="4:7" ht="11.25">
      <c r="D1355" s="297"/>
      <c r="E1355" s="316"/>
      <c r="F1355" s="316"/>
      <c r="G1355" s="316"/>
    </row>
    <row r="1356" spans="4:7" ht="11.25">
      <c r="D1356" s="297"/>
      <c r="E1356" s="316"/>
      <c r="F1356" s="316"/>
      <c r="G1356" s="316"/>
    </row>
    <row r="1357" spans="4:7" ht="11.25">
      <c r="D1357" s="297"/>
      <c r="E1357" s="316"/>
      <c r="F1357" s="316"/>
      <c r="G1357" s="316"/>
    </row>
    <row r="1358" spans="4:7" ht="11.25">
      <c r="D1358" s="297"/>
      <c r="E1358" s="316"/>
      <c r="F1358" s="316"/>
      <c r="G1358" s="316"/>
    </row>
    <row r="1359" spans="4:7" ht="11.25">
      <c r="D1359" s="297"/>
      <c r="E1359" s="316"/>
      <c r="F1359" s="316"/>
      <c r="G1359" s="316"/>
    </row>
    <row r="1360" spans="4:7" ht="11.25">
      <c r="D1360" s="297"/>
      <c r="E1360" s="316"/>
      <c r="F1360" s="316"/>
      <c r="G1360" s="316"/>
    </row>
    <row r="1361" spans="4:7" ht="11.25">
      <c r="D1361" s="297"/>
      <c r="E1361" s="316"/>
      <c r="F1361" s="316"/>
      <c r="G1361" s="316"/>
    </row>
    <row r="1362" spans="4:7" ht="11.25">
      <c r="D1362" s="297"/>
      <c r="E1362" s="316"/>
      <c r="F1362" s="316"/>
      <c r="G1362" s="316"/>
    </row>
    <row r="1363" spans="4:7" ht="11.25">
      <c r="D1363" s="297"/>
      <c r="E1363" s="316"/>
      <c r="F1363" s="316"/>
      <c r="G1363" s="316"/>
    </row>
    <row r="1364" spans="4:7" ht="11.25">
      <c r="D1364" s="297"/>
      <c r="E1364" s="316"/>
      <c r="F1364" s="316"/>
      <c r="G1364" s="316"/>
    </row>
    <row r="1365" spans="4:7" ht="11.25">
      <c r="D1365" s="297"/>
      <c r="E1365" s="316"/>
      <c r="F1365" s="316"/>
      <c r="G1365" s="316"/>
    </row>
    <row r="1366" spans="4:7" ht="11.25">
      <c r="D1366" s="297"/>
      <c r="E1366" s="316"/>
      <c r="F1366" s="316"/>
      <c r="G1366" s="316"/>
    </row>
    <row r="1367" spans="4:7" ht="11.25">
      <c r="D1367" s="297"/>
      <c r="E1367" s="316"/>
      <c r="F1367" s="316"/>
      <c r="G1367" s="316"/>
    </row>
    <row r="1368" spans="4:7" ht="11.25">
      <c r="D1368" s="297"/>
      <c r="E1368" s="316"/>
      <c r="F1368" s="316"/>
      <c r="G1368" s="316"/>
    </row>
    <row r="1369" spans="4:7" ht="11.25">
      <c r="D1369" s="297"/>
      <c r="E1369" s="316"/>
      <c r="F1369" s="316"/>
      <c r="G1369" s="316"/>
    </row>
    <row r="1370" spans="4:7" ht="11.25">
      <c r="D1370" s="297"/>
      <c r="E1370" s="316"/>
      <c r="F1370" s="316"/>
      <c r="G1370" s="316"/>
    </row>
    <row r="1371" spans="4:7" ht="11.25">
      <c r="D1371" s="297"/>
      <c r="E1371" s="316"/>
      <c r="F1371" s="316"/>
      <c r="G1371" s="316"/>
    </row>
    <row r="1372" spans="4:7" ht="11.25">
      <c r="D1372" s="297"/>
      <c r="E1372" s="316"/>
      <c r="F1372" s="316"/>
      <c r="G1372" s="316"/>
    </row>
    <row r="1373" spans="4:7" ht="11.25">
      <c r="D1373" s="297"/>
      <c r="E1373" s="316"/>
      <c r="F1373" s="316"/>
      <c r="G1373" s="316"/>
    </row>
    <row r="1374" spans="4:7" ht="11.25">
      <c r="D1374" s="297"/>
      <c r="E1374" s="316"/>
      <c r="F1374" s="316"/>
      <c r="G1374" s="316"/>
    </row>
    <row r="1375" spans="4:7" ht="11.25">
      <c r="D1375" s="297"/>
      <c r="E1375" s="316"/>
      <c r="F1375" s="316"/>
      <c r="G1375" s="316"/>
    </row>
    <row r="1376" spans="4:7" ht="11.25">
      <c r="D1376" s="297"/>
      <c r="E1376" s="316"/>
      <c r="F1376" s="316"/>
      <c r="G1376" s="316"/>
    </row>
    <row r="1377" spans="4:7" ht="11.25">
      <c r="D1377" s="297"/>
      <c r="E1377" s="316"/>
      <c r="F1377" s="316"/>
      <c r="G1377" s="316"/>
    </row>
    <row r="1378" spans="4:7" ht="11.25">
      <c r="D1378" s="297"/>
      <c r="E1378" s="316"/>
      <c r="F1378" s="316"/>
      <c r="G1378" s="316"/>
    </row>
    <row r="1379" spans="4:7" ht="11.25">
      <c r="D1379" s="297"/>
      <c r="E1379" s="316"/>
      <c r="F1379" s="316"/>
      <c r="G1379" s="316"/>
    </row>
    <row r="1380" spans="4:7" ht="11.25">
      <c r="D1380" s="297"/>
      <c r="E1380" s="316"/>
      <c r="F1380" s="316"/>
      <c r="G1380" s="316"/>
    </row>
    <row r="1381" spans="4:7" ht="11.25">
      <c r="D1381" s="297"/>
      <c r="E1381" s="316"/>
      <c r="F1381" s="316"/>
      <c r="G1381" s="316"/>
    </row>
    <row r="1382" spans="4:7" ht="11.25">
      <c r="D1382" s="297"/>
      <c r="E1382" s="316"/>
      <c r="F1382" s="316"/>
      <c r="G1382" s="316"/>
    </row>
    <row r="1383" spans="4:7" ht="11.25">
      <c r="D1383" s="297"/>
      <c r="E1383" s="316"/>
      <c r="F1383" s="316"/>
      <c r="G1383" s="316"/>
    </row>
    <row r="1384" spans="4:7" ht="11.25">
      <c r="D1384" s="297"/>
      <c r="E1384" s="316"/>
      <c r="F1384" s="316"/>
      <c r="G1384" s="316"/>
    </row>
    <row r="1385" spans="4:7" ht="11.25">
      <c r="D1385" s="297"/>
      <c r="E1385" s="316"/>
      <c r="F1385" s="316"/>
      <c r="G1385" s="316"/>
    </row>
    <row r="1386" spans="4:7" ht="11.25">
      <c r="D1386" s="297"/>
      <c r="E1386" s="316"/>
      <c r="F1386" s="316"/>
      <c r="G1386" s="316"/>
    </row>
    <row r="1387" spans="4:7" ht="11.25">
      <c r="D1387" s="297"/>
      <c r="E1387" s="316"/>
      <c r="F1387" s="316"/>
      <c r="G1387" s="316"/>
    </row>
    <row r="1388" spans="4:7" ht="11.25">
      <c r="D1388" s="297"/>
      <c r="E1388" s="316"/>
      <c r="F1388" s="316"/>
      <c r="G1388" s="316"/>
    </row>
    <row r="1389" spans="4:7" ht="11.25">
      <c r="D1389" s="297"/>
      <c r="E1389" s="316"/>
      <c r="F1389" s="316"/>
      <c r="G1389" s="316"/>
    </row>
    <row r="1390" spans="4:7" ht="11.25">
      <c r="D1390" s="297"/>
      <c r="E1390" s="316"/>
      <c r="F1390" s="316"/>
      <c r="G1390" s="316"/>
    </row>
    <row r="1391" spans="4:7" ht="11.25">
      <c r="D1391" s="297"/>
      <c r="E1391" s="316"/>
      <c r="F1391" s="316"/>
      <c r="G1391" s="316"/>
    </row>
    <row r="1392" spans="4:7" ht="11.25">
      <c r="D1392" s="297"/>
      <c r="E1392" s="316"/>
      <c r="F1392" s="316"/>
      <c r="G1392" s="316"/>
    </row>
    <row r="1393" spans="4:7" ht="11.25">
      <c r="D1393" s="297"/>
      <c r="E1393" s="316"/>
      <c r="F1393" s="316"/>
      <c r="G1393" s="316"/>
    </row>
    <row r="1394" spans="4:7" ht="11.25">
      <c r="D1394" s="297"/>
      <c r="E1394" s="316"/>
      <c r="F1394" s="316"/>
      <c r="G1394" s="316"/>
    </row>
    <row r="1395" spans="4:7" ht="11.25">
      <c r="D1395" s="297"/>
      <c r="E1395" s="316"/>
      <c r="F1395" s="316"/>
      <c r="G1395" s="316"/>
    </row>
    <row r="1396" spans="4:7" ht="11.25">
      <c r="D1396" s="297"/>
      <c r="E1396" s="316"/>
      <c r="F1396" s="316"/>
      <c r="G1396" s="316"/>
    </row>
    <row r="1397" spans="4:7" ht="11.25">
      <c r="D1397" s="297"/>
      <c r="E1397" s="316"/>
      <c r="F1397" s="316"/>
      <c r="G1397" s="316"/>
    </row>
    <row r="1398" spans="4:7" ht="11.25">
      <c r="D1398" s="297"/>
      <c r="E1398" s="316"/>
      <c r="F1398" s="316"/>
      <c r="G1398" s="316"/>
    </row>
    <row r="1399" spans="4:7" ht="11.25">
      <c r="D1399" s="297"/>
      <c r="E1399" s="316"/>
      <c r="F1399" s="316"/>
      <c r="G1399" s="316"/>
    </row>
    <row r="1400" spans="4:7" ht="11.25">
      <c r="D1400" s="297"/>
      <c r="E1400" s="316"/>
      <c r="F1400" s="316"/>
      <c r="G1400" s="316"/>
    </row>
    <row r="1401" spans="4:7" ht="11.25">
      <c r="D1401" s="297"/>
      <c r="E1401" s="316"/>
      <c r="F1401" s="316"/>
      <c r="G1401" s="316"/>
    </row>
    <row r="1402" spans="4:7" ht="11.25">
      <c r="D1402" s="297"/>
      <c r="E1402" s="316"/>
      <c r="F1402" s="316"/>
      <c r="G1402" s="316"/>
    </row>
    <row r="1403" spans="4:7" ht="11.25">
      <c r="D1403" s="297"/>
      <c r="E1403" s="316"/>
      <c r="F1403" s="316"/>
      <c r="G1403" s="316"/>
    </row>
    <row r="1404" spans="4:7" ht="11.25">
      <c r="D1404" s="297"/>
      <c r="E1404" s="316"/>
      <c r="F1404" s="316"/>
      <c r="G1404" s="316"/>
    </row>
    <row r="1405" spans="4:7" ht="11.25">
      <c r="D1405" s="297"/>
      <c r="E1405" s="316"/>
      <c r="F1405" s="316"/>
      <c r="G1405" s="316"/>
    </row>
    <row r="1406" spans="4:7" ht="11.25">
      <c r="D1406" s="297"/>
      <c r="E1406" s="316"/>
      <c r="F1406" s="316"/>
      <c r="G1406" s="316"/>
    </row>
    <row r="1407" spans="4:7" ht="11.25">
      <c r="D1407" s="297"/>
      <c r="E1407" s="316"/>
      <c r="F1407" s="316"/>
      <c r="G1407" s="316"/>
    </row>
    <row r="1408" spans="4:7" ht="11.25">
      <c r="D1408" s="297"/>
      <c r="E1408" s="316"/>
      <c r="F1408" s="316"/>
      <c r="G1408" s="316"/>
    </row>
    <row r="1409" spans="4:7" ht="11.25">
      <c r="D1409" s="297"/>
      <c r="E1409" s="316"/>
      <c r="F1409" s="316"/>
      <c r="G1409" s="316"/>
    </row>
    <row r="1410" spans="4:7" ht="11.25">
      <c r="D1410" s="297"/>
      <c r="E1410" s="316"/>
      <c r="F1410" s="316"/>
      <c r="G1410" s="316"/>
    </row>
    <row r="1411" spans="4:7" ht="11.25">
      <c r="D1411" s="297"/>
      <c r="E1411" s="316"/>
      <c r="F1411" s="316"/>
      <c r="G1411" s="316"/>
    </row>
    <row r="1412" spans="4:7" ht="11.25">
      <c r="D1412" s="297"/>
      <c r="E1412" s="316"/>
      <c r="F1412" s="316"/>
      <c r="G1412" s="316"/>
    </row>
    <row r="1413" spans="4:7" ht="11.25">
      <c r="D1413" s="297"/>
      <c r="E1413" s="316"/>
      <c r="F1413" s="316"/>
      <c r="G1413" s="316"/>
    </row>
    <row r="1414" spans="4:7" ht="11.25">
      <c r="D1414" s="297"/>
      <c r="E1414" s="316"/>
      <c r="F1414" s="316"/>
      <c r="G1414" s="316"/>
    </row>
    <row r="1415" spans="4:7" ht="11.25">
      <c r="D1415" s="297"/>
      <c r="E1415" s="316"/>
      <c r="F1415" s="316"/>
      <c r="G1415" s="316"/>
    </row>
    <row r="1416" spans="4:7" ht="11.25">
      <c r="D1416" s="297"/>
      <c r="E1416" s="316"/>
      <c r="F1416" s="316"/>
      <c r="G1416" s="316"/>
    </row>
    <row r="1417" spans="4:7" ht="11.25">
      <c r="D1417" s="297"/>
      <c r="E1417" s="316"/>
      <c r="F1417" s="316"/>
      <c r="G1417" s="316"/>
    </row>
    <row r="1418" spans="4:7" ht="11.25">
      <c r="D1418" s="297"/>
      <c r="E1418" s="316"/>
      <c r="F1418" s="316"/>
      <c r="G1418" s="316"/>
    </row>
    <row r="1419" spans="4:7" ht="11.25">
      <c r="D1419" s="297"/>
      <c r="E1419" s="316"/>
      <c r="F1419" s="316"/>
      <c r="G1419" s="316"/>
    </row>
    <row r="1420" spans="4:7" ht="11.25">
      <c r="D1420" s="297"/>
      <c r="E1420" s="316"/>
      <c r="F1420" s="316"/>
      <c r="G1420" s="316"/>
    </row>
    <row r="1421" spans="4:7" ht="11.25">
      <c r="D1421" s="297"/>
      <c r="E1421" s="316"/>
      <c r="F1421" s="316"/>
      <c r="G1421" s="316"/>
    </row>
    <row r="1422" spans="4:7" ht="11.25">
      <c r="D1422" s="297"/>
      <c r="E1422" s="316"/>
      <c r="F1422" s="316"/>
      <c r="G1422" s="316"/>
    </row>
    <row r="1423" spans="4:7" ht="11.25">
      <c r="D1423" s="297"/>
      <c r="E1423" s="316"/>
      <c r="F1423" s="316"/>
      <c r="G1423" s="316"/>
    </row>
    <row r="1424" spans="4:7" ht="11.25">
      <c r="D1424" s="297"/>
      <c r="E1424" s="316"/>
      <c r="F1424" s="316"/>
      <c r="G1424" s="316"/>
    </row>
    <row r="1425" spans="4:7" ht="11.25">
      <c r="D1425" s="297"/>
      <c r="E1425" s="316"/>
      <c r="F1425" s="316"/>
      <c r="G1425" s="316"/>
    </row>
    <row r="1426" spans="4:7" ht="11.25">
      <c r="D1426" s="297"/>
      <c r="E1426" s="316"/>
      <c r="F1426" s="316"/>
      <c r="G1426" s="316"/>
    </row>
    <row r="1427" spans="4:7" ht="11.25">
      <c r="D1427" s="297"/>
      <c r="E1427" s="316"/>
      <c r="F1427" s="316"/>
      <c r="G1427" s="316"/>
    </row>
    <row r="1428" spans="4:7" ht="11.25">
      <c r="D1428" s="297"/>
      <c r="E1428" s="316"/>
      <c r="F1428" s="316"/>
      <c r="G1428" s="316"/>
    </row>
    <row r="1429" spans="4:7" ht="11.25">
      <c r="D1429" s="297"/>
      <c r="E1429" s="316"/>
      <c r="F1429" s="316"/>
      <c r="G1429" s="316"/>
    </row>
    <row r="1430" spans="4:7" ht="11.25">
      <c r="D1430" s="297"/>
      <c r="E1430" s="316"/>
      <c r="F1430" s="316"/>
      <c r="G1430" s="316"/>
    </row>
    <row r="1431" spans="4:7" ht="11.25">
      <c r="D1431" s="297"/>
      <c r="E1431" s="316"/>
      <c r="F1431" s="316"/>
      <c r="G1431" s="316"/>
    </row>
    <row r="1432" spans="4:7" ht="11.25">
      <c r="D1432" s="297"/>
      <c r="E1432" s="316"/>
      <c r="F1432" s="316"/>
      <c r="G1432" s="316"/>
    </row>
    <row r="1433" spans="4:7" ht="11.25">
      <c r="D1433" s="297"/>
      <c r="E1433" s="316"/>
      <c r="F1433" s="316"/>
      <c r="G1433" s="316"/>
    </row>
    <row r="1434" spans="4:7" ht="11.25">
      <c r="D1434" s="297"/>
      <c r="E1434" s="316"/>
      <c r="F1434" s="316"/>
      <c r="G1434" s="316"/>
    </row>
    <row r="1435" spans="4:7" ht="11.25">
      <c r="D1435" s="297"/>
      <c r="E1435" s="316"/>
      <c r="F1435" s="316"/>
      <c r="G1435" s="316"/>
    </row>
    <row r="1436" spans="4:7" ht="11.25">
      <c r="D1436" s="297"/>
      <c r="E1436" s="316"/>
      <c r="F1436" s="316"/>
      <c r="G1436" s="316"/>
    </row>
    <row r="1437" spans="4:7" ht="11.25">
      <c r="D1437" s="297"/>
      <c r="E1437" s="316"/>
      <c r="F1437" s="316"/>
      <c r="G1437" s="316"/>
    </row>
    <row r="1438" spans="4:7" ht="11.25">
      <c r="D1438" s="297"/>
      <c r="E1438" s="316"/>
      <c r="F1438" s="316"/>
      <c r="G1438" s="316"/>
    </row>
    <row r="1439" spans="4:7" ht="11.25">
      <c r="D1439" s="297"/>
      <c r="E1439" s="316"/>
      <c r="F1439" s="316"/>
      <c r="G1439" s="316"/>
    </row>
    <row r="1440" spans="4:7" ht="11.25">
      <c r="D1440" s="297"/>
      <c r="E1440" s="316"/>
      <c r="F1440" s="316"/>
      <c r="G1440" s="316"/>
    </row>
    <row r="1441" spans="4:7" ht="11.25">
      <c r="D1441" s="297"/>
      <c r="E1441" s="316"/>
      <c r="F1441" s="316"/>
      <c r="G1441" s="316"/>
    </row>
    <row r="1442" spans="4:7" ht="11.25">
      <c r="D1442" s="297"/>
      <c r="E1442" s="316"/>
      <c r="F1442" s="316"/>
      <c r="G1442" s="316"/>
    </row>
    <row r="1443" spans="4:7" ht="11.25">
      <c r="D1443" s="297"/>
      <c r="E1443" s="316"/>
      <c r="F1443" s="316"/>
      <c r="G1443" s="316"/>
    </row>
    <row r="1444" spans="4:7" ht="11.25">
      <c r="D1444" s="297"/>
      <c r="E1444" s="316"/>
      <c r="F1444" s="316"/>
      <c r="G1444" s="316"/>
    </row>
    <row r="1445" spans="4:7" ht="11.25">
      <c r="D1445" s="297"/>
      <c r="E1445" s="316"/>
      <c r="F1445" s="316"/>
      <c r="G1445" s="316"/>
    </row>
    <row r="1446" spans="4:7" ht="11.25">
      <c r="D1446" s="297"/>
      <c r="E1446" s="316"/>
      <c r="F1446" s="316"/>
      <c r="G1446" s="316"/>
    </row>
    <row r="1447" spans="4:7" ht="11.25">
      <c r="D1447" s="297"/>
      <c r="E1447" s="316"/>
      <c r="F1447" s="316"/>
      <c r="G1447" s="316"/>
    </row>
    <row r="1448" spans="4:7" ht="11.25">
      <c r="D1448" s="297"/>
      <c r="E1448" s="316"/>
      <c r="F1448" s="316"/>
      <c r="G1448" s="316"/>
    </row>
    <row r="1449" spans="4:7" ht="11.25">
      <c r="D1449" s="297"/>
      <c r="E1449" s="316"/>
      <c r="F1449" s="316"/>
      <c r="G1449" s="316"/>
    </row>
    <row r="1450" spans="4:7" ht="11.25">
      <c r="D1450" s="297"/>
      <c r="E1450" s="316"/>
      <c r="F1450" s="316"/>
      <c r="G1450" s="316"/>
    </row>
    <row r="1451" spans="4:7" ht="11.25">
      <c r="D1451" s="297"/>
      <c r="E1451" s="316"/>
      <c r="F1451" s="316"/>
      <c r="G1451" s="316"/>
    </row>
    <row r="1452" spans="4:7" ht="11.25">
      <c r="D1452" s="297"/>
      <c r="E1452" s="316"/>
      <c r="F1452" s="316"/>
      <c r="G1452" s="316"/>
    </row>
    <row r="1453" spans="4:7" ht="11.25">
      <c r="D1453" s="297"/>
      <c r="E1453" s="316"/>
      <c r="F1453" s="316"/>
      <c r="G1453" s="316"/>
    </row>
    <row r="1454" spans="4:7" ht="11.25">
      <c r="D1454" s="297"/>
      <c r="E1454" s="316"/>
      <c r="F1454" s="316"/>
      <c r="G1454" s="316"/>
    </row>
    <row r="1455" spans="4:7" ht="11.25">
      <c r="D1455" s="297"/>
      <c r="E1455" s="316"/>
      <c r="F1455" s="316"/>
      <c r="G1455" s="316"/>
    </row>
    <row r="1456" spans="4:7" ht="11.25">
      <c r="D1456" s="297"/>
      <c r="E1456" s="316"/>
      <c r="F1456" s="316"/>
      <c r="G1456" s="316"/>
    </row>
    <row r="1457" spans="4:7" ht="11.25">
      <c r="D1457" s="297"/>
      <c r="E1457" s="316"/>
      <c r="F1457" s="316"/>
      <c r="G1457" s="316"/>
    </row>
    <row r="1458" spans="4:7" ht="11.25">
      <c r="D1458" s="297"/>
      <c r="E1458" s="316"/>
      <c r="F1458" s="316"/>
      <c r="G1458" s="316"/>
    </row>
    <row r="1459" spans="4:7" ht="11.25">
      <c r="D1459" s="297"/>
      <c r="E1459" s="316"/>
      <c r="F1459" s="316"/>
      <c r="G1459" s="316"/>
    </row>
    <row r="1460" spans="4:7" ht="11.25">
      <c r="D1460" s="297"/>
      <c r="E1460" s="316"/>
      <c r="F1460" s="316"/>
      <c r="G1460" s="316"/>
    </row>
    <row r="1461" spans="4:7" ht="11.25">
      <c r="D1461" s="297"/>
      <c r="E1461" s="316"/>
      <c r="F1461" s="316"/>
      <c r="G1461" s="316"/>
    </row>
    <row r="1462" spans="4:7" ht="11.25">
      <c r="D1462" s="297"/>
      <c r="E1462" s="316"/>
      <c r="F1462" s="316"/>
      <c r="G1462" s="316"/>
    </row>
    <row r="1463" spans="4:7" ht="11.25">
      <c r="D1463" s="297"/>
      <c r="E1463" s="316"/>
      <c r="F1463" s="316"/>
      <c r="G1463" s="316"/>
    </row>
    <row r="1464" spans="4:7" ht="11.25">
      <c r="D1464" s="297"/>
      <c r="E1464" s="316"/>
      <c r="F1464" s="316"/>
      <c r="G1464" s="316"/>
    </row>
    <row r="1465" spans="4:7" ht="11.25">
      <c r="D1465" s="297"/>
      <c r="E1465" s="316"/>
      <c r="F1465" s="316"/>
      <c r="G1465" s="316"/>
    </row>
    <row r="1466" spans="4:7" ht="11.25">
      <c r="D1466" s="297"/>
      <c r="E1466" s="316"/>
      <c r="F1466" s="316"/>
      <c r="G1466" s="316"/>
    </row>
    <row r="1467" spans="4:7" ht="11.25">
      <c r="D1467" s="297"/>
      <c r="E1467" s="316"/>
      <c r="F1467" s="316"/>
      <c r="G1467" s="316"/>
    </row>
    <row r="1468" spans="4:7" ht="11.25">
      <c r="D1468" s="297"/>
      <c r="E1468" s="316"/>
      <c r="F1468" s="316"/>
      <c r="G1468" s="316"/>
    </row>
    <row r="1469" spans="4:7" ht="11.25">
      <c r="D1469" s="297"/>
      <c r="E1469" s="316"/>
      <c r="F1469" s="316"/>
      <c r="G1469" s="316"/>
    </row>
    <row r="1470" spans="4:7" ht="11.25">
      <c r="D1470" s="297"/>
      <c r="E1470" s="316"/>
      <c r="F1470" s="316"/>
      <c r="G1470" s="316"/>
    </row>
    <row r="1471" spans="4:7" ht="11.25">
      <c r="D1471" s="297"/>
      <c r="E1471" s="316"/>
      <c r="F1471" s="316"/>
      <c r="G1471" s="316"/>
    </row>
    <row r="1472" spans="4:7" ht="11.25">
      <c r="D1472" s="297"/>
      <c r="E1472" s="316"/>
      <c r="F1472" s="316"/>
      <c r="G1472" s="316"/>
    </row>
    <row r="1473" spans="4:7" ht="11.25">
      <c r="D1473" s="297"/>
      <c r="E1473" s="316"/>
      <c r="F1473" s="316"/>
      <c r="G1473" s="316"/>
    </row>
    <row r="1474" spans="4:7" ht="11.25">
      <c r="D1474" s="297"/>
      <c r="E1474" s="316"/>
      <c r="F1474" s="316"/>
      <c r="G1474" s="316"/>
    </row>
    <row r="1475" spans="4:7" ht="11.25">
      <c r="D1475" s="297"/>
      <c r="E1475" s="316"/>
      <c r="F1475" s="316"/>
      <c r="G1475" s="316"/>
    </row>
    <row r="1476" spans="4:7" ht="11.25">
      <c r="D1476" s="297"/>
      <c r="E1476" s="316"/>
      <c r="F1476" s="316"/>
      <c r="G1476" s="316"/>
    </row>
    <row r="1477" spans="4:7" ht="11.25">
      <c r="D1477" s="297"/>
      <c r="E1477" s="316"/>
      <c r="F1477" s="316"/>
      <c r="G1477" s="316"/>
    </row>
    <row r="1478" spans="4:7" ht="11.25">
      <c r="D1478" s="297"/>
      <c r="E1478" s="316"/>
      <c r="F1478" s="316"/>
      <c r="G1478" s="316"/>
    </row>
    <row r="1479" spans="4:7" ht="11.25">
      <c r="D1479" s="297"/>
      <c r="E1479" s="316"/>
      <c r="F1479" s="316"/>
      <c r="G1479" s="316"/>
    </row>
    <row r="1480" spans="4:7" ht="11.25">
      <c r="D1480" s="297"/>
      <c r="E1480" s="316"/>
      <c r="F1480" s="316"/>
      <c r="G1480" s="316"/>
    </row>
    <row r="1481" spans="4:7" ht="11.25">
      <c r="D1481" s="297"/>
      <c r="E1481" s="316"/>
      <c r="F1481" s="316"/>
      <c r="G1481" s="316"/>
    </row>
    <row r="1482" spans="4:7" ht="11.25">
      <c r="D1482" s="297"/>
      <c r="E1482" s="316"/>
      <c r="F1482" s="316"/>
      <c r="G1482" s="316"/>
    </row>
    <row r="1483" spans="4:7" ht="11.25">
      <c r="D1483" s="297"/>
      <c r="E1483" s="316"/>
      <c r="F1483" s="316"/>
      <c r="G1483" s="316"/>
    </row>
    <row r="1484" spans="4:7" ht="11.25">
      <c r="D1484" s="297"/>
      <c r="E1484" s="316"/>
      <c r="F1484" s="316"/>
      <c r="G1484" s="316"/>
    </row>
    <row r="1485" spans="4:7" ht="11.25">
      <c r="D1485" s="297"/>
      <c r="E1485" s="316"/>
      <c r="F1485" s="316"/>
      <c r="G1485" s="316"/>
    </row>
    <row r="1486" spans="4:7" ht="11.25">
      <c r="D1486" s="297"/>
      <c r="E1486" s="316"/>
      <c r="F1486" s="316"/>
      <c r="G1486" s="316"/>
    </row>
    <row r="1487" spans="4:7" ht="11.25">
      <c r="D1487" s="297"/>
      <c r="E1487" s="316"/>
      <c r="F1487" s="316"/>
      <c r="G1487" s="316"/>
    </row>
    <row r="1488" spans="4:7" ht="11.25">
      <c r="D1488" s="297"/>
      <c r="E1488" s="316"/>
      <c r="F1488" s="316"/>
      <c r="G1488" s="316"/>
    </row>
    <row r="1489" spans="4:7" ht="11.25">
      <c r="D1489" s="297"/>
      <c r="E1489" s="316"/>
      <c r="F1489" s="316"/>
      <c r="G1489" s="316"/>
    </row>
    <row r="1490" spans="4:7" ht="11.25">
      <c r="D1490" s="297"/>
      <c r="E1490" s="316"/>
      <c r="F1490" s="316"/>
      <c r="G1490" s="316"/>
    </row>
    <row r="1491" spans="4:7" ht="11.25">
      <c r="D1491" s="297"/>
      <c r="E1491" s="316"/>
      <c r="F1491" s="316"/>
      <c r="G1491" s="316"/>
    </row>
    <row r="1492" spans="4:7" ht="11.25">
      <c r="D1492" s="297"/>
      <c r="E1492" s="316"/>
      <c r="F1492" s="316"/>
      <c r="G1492" s="316"/>
    </row>
    <row r="1493" spans="4:7" ht="11.25">
      <c r="D1493" s="297"/>
      <c r="E1493" s="316"/>
      <c r="F1493" s="316"/>
      <c r="G1493" s="316"/>
    </row>
    <row r="1494" spans="4:7" ht="11.25">
      <c r="D1494" s="297"/>
      <c r="E1494" s="316"/>
      <c r="F1494" s="316"/>
      <c r="G1494" s="316"/>
    </row>
    <row r="1495" spans="4:7" ht="11.25">
      <c r="D1495" s="297"/>
      <c r="E1495" s="316"/>
      <c r="F1495" s="316"/>
      <c r="G1495" s="316"/>
    </row>
    <row r="1496" spans="4:7" ht="11.25">
      <c r="D1496" s="297"/>
      <c r="E1496" s="316"/>
      <c r="F1496" s="316"/>
      <c r="G1496" s="316"/>
    </row>
    <row r="1497" spans="4:7" ht="11.25">
      <c r="D1497" s="297"/>
      <c r="E1497" s="316"/>
      <c r="F1497" s="316"/>
      <c r="G1497" s="316"/>
    </row>
    <row r="1498" spans="4:7" ht="11.25">
      <c r="D1498" s="297"/>
      <c r="E1498" s="316"/>
      <c r="F1498" s="316"/>
      <c r="G1498" s="316"/>
    </row>
    <row r="1499" spans="4:7" ht="11.25">
      <c r="D1499" s="297"/>
      <c r="E1499" s="316"/>
      <c r="F1499" s="316"/>
      <c r="G1499" s="316"/>
    </row>
    <row r="1500" spans="4:7" ht="11.25">
      <c r="D1500" s="297"/>
      <c r="E1500" s="316"/>
      <c r="F1500" s="316"/>
      <c r="G1500" s="316"/>
    </row>
    <row r="1501" spans="4:7" ht="11.25">
      <c r="D1501" s="297"/>
      <c r="E1501" s="316"/>
      <c r="F1501" s="316"/>
      <c r="G1501" s="316"/>
    </row>
    <row r="1502" spans="4:7" ht="11.25">
      <c r="D1502" s="297"/>
      <c r="E1502" s="316"/>
      <c r="F1502" s="316"/>
      <c r="G1502" s="316"/>
    </row>
    <row r="1503" spans="4:7" ht="11.25">
      <c r="D1503" s="297"/>
      <c r="E1503" s="316"/>
      <c r="F1503" s="316"/>
      <c r="G1503" s="316"/>
    </row>
    <row r="1504" spans="4:7" ht="11.25">
      <c r="D1504" s="297"/>
      <c r="E1504" s="316"/>
      <c r="F1504" s="316"/>
      <c r="G1504" s="316"/>
    </row>
    <row r="1505" spans="4:7" ht="11.25">
      <c r="D1505" s="297"/>
      <c r="E1505" s="316"/>
      <c r="F1505" s="316"/>
      <c r="G1505" s="316"/>
    </row>
    <row r="1506" spans="4:7" ht="11.25">
      <c r="D1506" s="297"/>
      <c r="E1506" s="316"/>
      <c r="F1506" s="316"/>
      <c r="G1506" s="316"/>
    </row>
    <row r="1507" spans="4:7" ht="11.25">
      <c r="D1507" s="297"/>
      <c r="E1507" s="316"/>
      <c r="F1507" s="316"/>
      <c r="G1507" s="316"/>
    </row>
    <row r="1508" spans="4:7" ht="11.25">
      <c r="D1508" s="297"/>
      <c r="E1508" s="316"/>
      <c r="F1508" s="316"/>
      <c r="G1508" s="316"/>
    </row>
    <row r="1509" spans="4:7" ht="11.25">
      <c r="D1509" s="297"/>
      <c r="E1509" s="316"/>
      <c r="F1509" s="316"/>
      <c r="G1509" s="316"/>
    </row>
    <row r="1510" spans="4:7" ht="11.25">
      <c r="D1510" s="297"/>
      <c r="E1510" s="316"/>
      <c r="F1510" s="316"/>
      <c r="G1510" s="316"/>
    </row>
    <row r="1511" spans="4:7" ht="11.25">
      <c r="D1511" s="297"/>
      <c r="E1511" s="316"/>
      <c r="F1511" s="316"/>
      <c r="G1511" s="316"/>
    </row>
    <row r="1512" spans="4:7" ht="11.25">
      <c r="D1512" s="297"/>
      <c r="E1512" s="316"/>
      <c r="F1512" s="316"/>
      <c r="G1512" s="316"/>
    </row>
    <row r="1513" spans="4:7" ht="11.25">
      <c r="D1513" s="297"/>
      <c r="E1513" s="316"/>
      <c r="F1513" s="316"/>
      <c r="G1513" s="316"/>
    </row>
    <row r="1514" spans="4:7" ht="11.25">
      <c r="D1514" s="297"/>
      <c r="E1514" s="316"/>
      <c r="F1514" s="316"/>
      <c r="G1514" s="316"/>
    </row>
    <row r="1515" spans="4:7" ht="11.25">
      <c r="D1515" s="297"/>
      <c r="E1515" s="316"/>
      <c r="F1515" s="316"/>
      <c r="G1515" s="316"/>
    </row>
    <row r="1516" spans="4:7" ht="11.25">
      <c r="D1516" s="297"/>
      <c r="E1516" s="316"/>
      <c r="F1516" s="316"/>
      <c r="G1516" s="316"/>
    </row>
    <row r="1517" spans="4:7" ht="11.25">
      <c r="D1517" s="297"/>
      <c r="E1517" s="316"/>
      <c r="F1517" s="316"/>
      <c r="G1517" s="316"/>
    </row>
    <row r="1518" spans="4:7" ht="11.25">
      <c r="D1518" s="297"/>
      <c r="E1518" s="316"/>
      <c r="F1518" s="316"/>
      <c r="G1518" s="316"/>
    </row>
    <row r="1519" spans="4:7" ht="11.25">
      <c r="D1519" s="297"/>
      <c r="E1519" s="316"/>
      <c r="F1519" s="316"/>
      <c r="G1519" s="316"/>
    </row>
    <row r="1520" spans="4:7" ht="11.25">
      <c r="D1520" s="297"/>
      <c r="E1520" s="316"/>
      <c r="F1520" s="316"/>
      <c r="G1520" s="316"/>
    </row>
    <row r="1521" spans="4:7" ht="11.25">
      <c r="D1521" s="297"/>
      <c r="E1521" s="316"/>
      <c r="F1521" s="316"/>
      <c r="G1521" s="316"/>
    </row>
    <row r="1522" spans="4:7" ht="11.25">
      <c r="D1522" s="297"/>
      <c r="E1522" s="316"/>
      <c r="F1522" s="316"/>
      <c r="G1522" s="316"/>
    </row>
    <row r="1523" spans="4:7" ht="11.25">
      <c r="D1523" s="297"/>
      <c r="E1523" s="316"/>
      <c r="F1523" s="316"/>
      <c r="G1523" s="316"/>
    </row>
    <row r="1524" spans="4:7" ht="11.25">
      <c r="D1524" s="297"/>
      <c r="E1524" s="316"/>
      <c r="F1524" s="316"/>
      <c r="G1524" s="316"/>
    </row>
    <row r="1525" spans="4:7" ht="11.25">
      <c r="D1525" s="297"/>
      <c r="E1525" s="316"/>
      <c r="F1525" s="316"/>
      <c r="G1525" s="316"/>
    </row>
    <row r="1526" spans="4:7" ht="11.25">
      <c r="D1526" s="297"/>
      <c r="E1526" s="316"/>
      <c r="F1526" s="316"/>
      <c r="G1526" s="316"/>
    </row>
    <row r="1527" spans="4:7" ht="11.25">
      <c r="D1527" s="297"/>
      <c r="E1527" s="316"/>
      <c r="F1527" s="316"/>
      <c r="G1527" s="316"/>
    </row>
    <row r="1528" spans="4:7" ht="11.25">
      <c r="D1528" s="297"/>
      <c r="E1528" s="316"/>
      <c r="F1528" s="316"/>
      <c r="G1528" s="316"/>
    </row>
    <row r="1529" spans="4:7" ht="11.25">
      <c r="D1529" s="297"/>
      <c r="E1529" s="316"/>
      <c r="F1529" s="316"/>
      <c r="G1529" s="316"/>
    </row>
    <row r="1530" spans="4:7" ht="11.25">
      <c r="D1530" s="297"/>
      <c r="E1530" s="316"/>
      <c r="F1530" s="316"/>
      <c r="G1530" s="316"/>
    </row>
    <row r="1531" spans="4:7" ht="11.25">
      <c r="D1531" s="297"/>
      <c r="E1531" s="316"/>
      <c r="F1531" s="316"/>
      <c r="G1531" s="316"/>
    </row>
    <row r="1532" spans="4:7" ht="11.25">
      <c r="D1532" s="297"/>
      <c r="E1532" s="316"/>
      <c r="F1532" s="316"/>
      <c r="G1532" s="316"/>
    </row>
    <row r="1533" spans="4:7" ht="11.25">
      <c r="D1533" s="297"/>
      <c r="E1533" s="316"/>
      <c r="F1533" s="316"/>
      <c r="G1533" s="316"/>
    </row>
    <row r="1534" spans="4:7" ht="11.25">
      <c r="D1534" s="297"/>
      <c r="E1534" s="316"/>
      <c r="F1534" s="316"/>
      <c r="G1534" s="316"/>
    </row>
    <row r="1535" spans="4:7" ht="11.25">
      <c r="D1535" s="297"/>
      <c r="E1535" s="316"/>
      <c r="F1535" s="316"/>
      <c r="G1535" s="316"/>
    </row>
    <row r="1536" spans="4:7" ht="11.25">
      <c r="D1536" s="297"/>
      <c r="E1536" s="316"/>
      <c r="F1536" s="316"/>
      <c r="G1536" s="316"/>
    </row>
    <row r="1537" spans="4:7" ht="11.25">
      <c r="D1537" s="297"/>
      <c r="E1537" s="316"/>
      <c r="F1537" s="316"/>
      <c r="G1537" s="316"/>
    </row>
    <row r="1538" spans="4:7" ht="11.25">
      <c r="D1538" s="297"/>
      <c r="E1538" s="316"/>
      <c r="F1538" s="316"/>
      <c r="G1538" s="316"/>
    </row>
    <row r="1539" spans="4:7" ht="11.25">
      <c r="D1539" s="297"/>
      <c r="E1539" s="316"/>
      <c r="F1539" s="316"/>
      <c r="G1539" s="316"/>
    </row>
    <row r="1540" spans="4:7" ht="11.25">
      <c r="D1540" s="297"/>
      <c r="E1540" s="316"/>
      <c r="F1540" s="316"/>
      <c r="G1540" s="316"/>
    </row>
    <row r="1541" spans="4:7" ht="11.25">
      <c r="D1541" s="297"/>
      <c r="E1541" s="316"/>
      <c r="F1541" s="316"/>
      <c r="G1541" s="316"/>
    </row>
    <row r="1542" spans="4:7" ht="11.25">
      <c r="D1542" s="297"/>
      <c r="E1542" s="316"/>
      <c r="F1542" s="316"/>
      <c r="G1542" s="316"/>
    </row>
    <row r="1543" spans="4:7" ht="11.25">
      <c r="D1543" s="297"/>
      <c r="E1543" s="316"/>
      <c r="F1543" s="316"/>
      <c r="G1543" s="316"/>
    </row>
    <row r="1544" spans="4:7" ht="11.25">
      <c r="D1544" s="297"/>
      <c r="E1544" s="316"/>
      <c r="F1544" s="316"/>
      <c r="G1544" s="316"/>
    </row>
    <row r="1545" spans="4:7" ht="11.25">
      <c r="D1545" s="297"/>
      <c r="E1545" s="316"/>
      <c r="F1545" s="316"/>
      <c r="G1545" s="316"/>
    </row>
    <row r="1546" spans="4:7" ht="11.25">
      <c r="D1546" s="297"/>
      <c r="E1546" s="316"/>
      <c r="F1546" s="316"/>
      <c r="G1546" s="316"/>
    </row>
    <row r="1547" spans="4:7" ht="11.25">
      <c r="D1547" s="297"/>
      <c r="E1547" s="316"/>
      <c r="F1547" s="316"/>
      <c r="G1547" s="316"/>
    </row>
    <row r="1548" spans="4:7" ht="11.25">
      <c r="D1548" s="297"/>
      <c r="E1548" s="316"/>
      <c r="F1548" s="316"/>
      <c r="G1548" s="316"/>
    </row>
    <row r="1549" spans="4:7" ht="11.25">
      <c r="D1549" s="297"/>
      <c r="E1549" s="316"/>
      <c r="F1549" s="316"/>
      <c r="G1549" s="316"/>
    </row>
    <row r="1550" spans="4:7" ht="11.25">
      <c r="D1550" s="297"/>
      <c r="E1550" s="316"/>
      <c r="F1550" s="316"/>
      <c r="G1550" s="316"/>
    </row>
    <row r="1551" spans="4:7" ht="11.25">
      <c r="D1551" s="297"/>
      <c r="E1551" s="316"/>
      <c r="F1551" s="316"/>
      <c r="G1551" s="316"/>
    </row>
    <row r="1552" spans="4:7" ht="11.25">
      <c r="D1552" s="297"/>
      <c r="E1552" s="316"/>
      <c r="F1552" s="316"/>
      <c r="G1552" s="316"/>
    </row>
    <row r="1553" spans="4:7" ht="11.25">
      <c r="D1553" s="297"/>
      <c r="E1553" s="316"/>
      <c r="F1553" s="316"/>
      <c r="G1553" s="316"/>
    </row>
    <row r="1554" spans="4:7" ht="11.25">
      <c r="D1554" s="297"/>
      <c r="E1554" s="316"/>
      <c r="F1554" s="316"/>
      <c r="G1554" s="316"/>
    </row>
    <row r="1555" spans="4:7" ht="11.25">
      <c r="D1555" s="297"/>
      <c r="E1555" s="316"/>
      <c r="F1555" s="316"/>
      <c r="G1555" s="316"/>
    </row>
    <row r="1556" spans="4:7" ht="11.25">
      <c r="D1556" s="297"/>
      <c r="E1556" s="316"/>
      <c r="F1556" s="316"/>
      <c r="G1556" s="316"/>
    </row>
    <row r="1557" spans="4:7" ht="11.25">
      <c r="D1557" s="297"/>
      <c r="E1557" s="316"/>
      <c r="F1557" s="316"/>
      <c r="G1557" s="316"/>
    </row>
    <row r="1558" spans="4:7" ht="11.25">
      <c r="D1558" s="297"/>
      <c r="E1558" s="316"/>
      <c r="F1558" s="316"/>
      <c r="G1558" s="316"/>
    </row>
    <row r="1559" spans="4:7" ht="11.25">
      <c r="D1559" s="297"/>
      <c r="E1559" s="316"/>
      <c r="F1559" s="316"/>
      <c r="G1559" s="316"/>
    </row>
    <row r="1560" spans="4:7" ht="11.25">
      <c r="D1560" s="297"/>
      <c r="E1560" s="316"/>
      <c r="F1560" s="316"/>
      <c r="G1560" s="316"/>
    </row>
    <row r="1561" spans="4:7" ht="11.25">
      <c r="D1561" s="297"/>
      <c r="E1561" s="316"/>
      <c r="F1561" s="316"/>
      <c r="G1561" s="316"/>
    </row>
    <row r="1562" spans="4:7" ht="11.25">
      <c r="D1562" s="297"/>
      <c r="E1562" s="316"/>
      <c r="F1562" s="316"/>
      <c r="G1562" s="316"/>
    </row>
    <row r="1563" spans="4:7" ht="11.25">
      <c r="D1563" s="297"/>
      <c r="E1563" s="316"/>
      <c r="F1563" s="316"/>
      <c r="G1563" s="316"/>
    </row>
    <row r="1564" spans="4:7" ht="11.25">
      <c r="D1564" s="297"/>
      <c r="E1564" s="316"/>
      <c r="F1564" s="316"/>
      <c r="G1564" s="316"/>
    </row>
    <row r="1565" spans="4:7" ht="11.25">
      <c r="D1565" s="297"/>
      <c r="E1565" s="316"/>
      <c r="F1565" s="316"/>
      <c r="G1565" s="316"/>
    </row>
    <row r="1566" spans="4:7" ht="11.25">
      <c r="D1566" s="297"/>
      <c r="E1566" s="316"/>
      <c r="F1566" s="316"/>
      <c r="G1566" s="316"/>
    </row>
    <row r="1567" spans="4:7" ht="11.25">
      <c r="D1567" s="297"/>
      <c r="E1567" s="316"/>
      <c r="F1567" s="316"/>
      <c r="G1567" s="316"/>
    </row>
    <row r="1568" spans="4:7" ht="11.25">
      <c r="D1568" s="297"/>
      <c r="E1568" s="316"/>
      <c r="F1568" s="316"/>
      <c r="G1568" s="316"/>
    </row>
    <row r="1569" spans="4:7" ht="11.25">
      <c r="D1569" s="297"/>
      <c r="E1569" s="316"/>
      <c r="F1569" s="316"/>
      <c r="G1569" s="316"/>
    </row>
    <row r="1570" spans="4:7" ht="11.25">
      <c r="D1570" s="297"/>
      <c r="E1570" s="316"/>
      <c r="F1570" s="316"/>
      <c r="G1570" s="316"/>
    </row>
    <row r="1571" spans="4:7" ht="11.25">
      <c r="D1571" s="297"/>
      <c r="E1571" s="316"/>
      <c r="F1571" s="316"/>
      <c r="G1571" s="316"/>
    </row>
    <row r="1572" spans="4:7" ht="11.25">
      <c r="D1572" s="297"/>
      <c r="E1572" s="316"/>
      <c r="F1572" s="316"/>
      <c r="G1572" s="316"/>
    </row>
    <row r="1573" spans="4:7" ht="11.25">
      <c r="D1573" s="297"/>
      <c r="E1573" s="316"/>
      <c r="F1573" s="316"/>
      <c r="G1573" s="316"/>
    </row>
    <row r="1574" spans="4:7" ht="11.25">
      <c r="D1574" s="297"/>
      <c r="E1574" s="316"/>
      <c r="F1574" s="316"/>
      <c r="G1574" s="316"/>
    </row>
    <row r="1575" spans="4:7" ht="11.25">
      <c r="D1575" s="297"/>
      <c r="E1575" s="316"/>
      <c r="F1575" s="316"/>
      <c r="G1575" s="316"/>
    </row>
    <row r="1576" spans="4:7" ht="11.25">
      <c r="D1576" s="297"/>
      <c r="E1576" s="316"/>
      <c r="F1576" s="316"/>
      <c r="G1576" s="316"/>
    </row>
    <row r="1577" spans="4:7" ht="11.25">
      <c r="D1577" s="297"/>
      <c r="E1577" s="316"/>
      <c r="F1577" s="316"/>
      <c r="G1577" s="316"/>
    </row>
    <row r="1578" spans="4:7" ht="11.25">
      <c r="D1578" s="297"/>
      <c r="E1578" s="316"/>
      <c r="F1578" s="316"/>
      <c r="G1578" s="316"/>
    </row>
    <row r="1579" spans="4:7" ht="11.25">
      <c r="D1579" s="297"/>
      <c r="E1579" s="316"/>
      <c r="F1579" s="316"/>
      <c r="G1579" s="316"/>
    </row>
    <row r="1580" spans="4:7" ht="11.25">
      <c r="D1580" s="297"/>
      <c r="E1580" s="316"/>
      <c r="F1580" s="316"/>
      <c r="G1580" s="316"/>
    </row>
    <row r="1581" spans="4:7" ht="11.25">
      <c r="D1581" s="297"/>
      <c r="E1581" s="316"/>
      <c r="F1581" s="316"/>
      <c r="G1581" s="316"/>
    </row>
    <row r="1582" spans="4:7" ht="11.25">
      <c r="D1582" s="297"/>
      <c r="E1582" s="316"/>
      <c r="F1582" s="316"/>
      <c r="G1582" s="316"/>
    </row>
    <row r="1583" spans="4:7" ht="11.25">
      <c r="D1583" s="297"/>
      <c r="E1583" s="316"/>
      <c r="F1583" s="316"/>
      <c r="G1583" s="316"/>
    </row>
    <row r="1584" spans="4:7" ht="11.25">
      <c r="D1584" s="297"/>
      <c r="E1584" s="316"/>
      <c r="F1584" s="316"/>
      <c r="G1584" s="316"/>
    </row>
    <row r="1585" spans="4:7" ht="11.25">
      <c r="D1585" s="297"/>
      <c r="E1585" s="316"/>
      <c r="F1585" s="316"/>
      <c r="G1585" s="316"/>
    </row>
    <row r="1586" spans="4:7" ht="11.25">
      <c r="D1586" s="297"/>
      <c r="E1586" s="316"/>
      <c r="F1586" s="316"/>
      <c r="G1586" s="316"/>
    </row>
    <row r="1587" spans="4:7" ht="11.25">
      <c r="D1587" s="297"/>
      <c r="E1587" s="316"/>
      <c r="F1587" s="316"/>
      <c r="G1587" s="316"/>
    </row>
    <row r="1588" spans="4:7" ht="11.25">
      <c r="D1588" s="297"/>
      <c r="E1588" s="316"/>
      <c r="F1588" s="316"/>
      <c r="G1588" s="316"/>
    </row>
    <row r="1589" spans="4:7" ht="11.25">
      <c r="D1589" s="297"/>
      <c r="E1589" s="316"/>
      <c r="F1589" s="316"/>
      <c r="G1589" s="316"/>
    </row>
    <row r="1590" spans="4:7" ht="11.25">
      <c r="D1590" s="297"/>
      <c r="E1590" s="316"/>
      <c r="F1590" s="316"/>
      <c r="G1590" s="316"/>
    </row>
    <row r="1591" spans="4:7" ht="11.25">
      <c r="D1591" s="297"/>
      <c r="E1591" s="316"/>
      <c r="F1591" s="316"/>
      <c r="G1591" s="316"/>
    </row>
    <row r="1592" spans="4:7" ht="11.25">
      <c r="D1592" s="297"/>
      <c r="E1592" s="316"/>
      <c r="F1592" s="316"/>
      <c r="G1592" s="316"/>
    </row>
    <row r="1593" spans="4:7" ht="11.25">
      <c r="D1593" s="297"/>
      <c r="E1593" s="316"/>
      <c r="F1593" s="316"/>
      <c r="G1593" s="316"/>
    </row>
    <row r="1594" spans="4:7" ht="11.25">
      <c r="D1594" s="297"/>
      <c r="E1594" s="316"/>
      <c r="F1594" s="316"/>
      <c r="G1594" s="316"/>
    </row>
    <row r="1595" spans="4:7" ht="11.25">
      <c r="D1595" s="297"/>
      <c r="E1595" s="316"/>
      <c r="F1595" s="316"/>
      <c r="G1595" s="316"/>
    </row>
    <row r="1596" spans="4:7" ht="11.25">
      <c r="D1596" s="297"/>
      <c r="E1596" s="316"/>
      <c r="F1596" s="316"/>
      <c r="G1596" s="316"/>
    </row>
    <row r="1597" spans="4:7" ht="11.25">
      <c r="D1597" s="297"/>
      <c r="E1597" s="316"/>
      <c r="F1597" s="316"/>
      <c r="G1597" s="316"/>
    </row>
    <row r="1598" spans="4:7" ht="11.25">
      <c r="D1598" s="297"/>
      <c r="E1598" s="316"/>
      <c r="F1598" s="316"/>
      <c r="G1598" s="316"/>
    </row>
    <row r="1599" spans="4:7" ht="11.25">
      <c r="D1599" s="297"/>
      <c r="E1599" s="316"/>
      <c r="F1599" s="316"/>
      <c r="G1599" s="316"/>
    </row>
    <row r="1600" spans="4:7" ht="11.25">
      <c r="D1600" s="297"/>
      <c r="E1600" s="316"/>
      <c r="F1600" s="316"/>
      <c r="G1600" s="316"/>
    </row>
    <row r="1601" spans="4:7" ht="11.25">
      <c r="D1601" s="297"/>
      <c r="E1601" s="316"/>
      <c r="F1601" s="316"/>
      <c r="G1601" s="316"/>
    </row>
    <row r="1602" spans="4:7" ht="11.25">
      <c r="D1602" s="297"/>
      <c r="E1602" s="316"/>
      <c r="F1602" s="316"/>
      <c r="G1602" s="316"/>
    </row>
    <row r="1603" spans="4:7" ht="11.25">
      <c r="D1603" s="297"/>
      <c r="E1603" s="316"/>
      <c r="F1603" s="316"/>
      <c r="G1603" s="316"/>
    </row>
    <row r="1604" spans="4:7" ht="11.25">
      <c r="D1604" s="297"/>
      <c r="E1604" s="316"/>
      <c r="F1604" s="316"/>
      <c r="G1604" s="316"/>
    </row>
    <row r="1605" spans="4:7" ht="11.25">
      <c r="D1605" s="297"/>
      <c r="E1605" s="316"/>
      <c r="F1605" s="316"/>
      <c r="G1605" s="316"/>
    </row>
    <row r="1606" spans="4:7" ht="11.25">
      <c r="D1606" s="297"/>
      <c r="E1606" s="316"/>
      <c r="F1606" s="316"/>
      <c r="G1606" s="316"/>
    </row>
    <row r="1607" spans="4:7" ht="11.25">
      <c r="D1607" s="297"/>
      <c r="E1607" s="316"/>
      <c r="F1607" s="316"/>
      <c r="G1607" s="316"/>
    </row>
    <row r="1608" spans="4:7" ht="11.25">
      <c r="D1608" s="297"/>
      <c r="E1608" s="316"/>
      <c r="F1608" s="316"/>
      <c r="G1608" s="316"/>
    </row>
    <row r="1609" spans="4:7" ht="11.25">
      <c r="D1609" s="297"/>
      <c r="E1609" s="316"/>
      <c r="F1609" s="316"/>
      <c r="G1609" s="316"/>
    </row>
    <row r="1610" spans="4:7" ht="11.25">
      <c r="D1610" s="297"/>
      <c r="E1610" s="316"/>
      <c r="F1610" s="316"/>
      <c r="G1610" s="316"/>
    </row>
    <row r="1611" spans="4:7" ht="11.25">
      <c r="D1611" s="297"/>
      <c r="E1611" s="316"/>
      <c r="F1611" s="316"/>
      <c r="G1611" s="316"/>
    </row>
    <row r="1612" spans="4:7" ht="11.25">
      <c r="D1612" s="297"/>
      <c r="E1612" s="316"/>
      <c r="F1612" s="316"/>
      <c r="G1612" s="316"/>
    </row>
    <row r="1613" spans="4:7" ht="11.25">
      <c r="D1613" s="297"/>
      <c r="E1613" s="316"/>
      <c r="F1613" s="316"/>
      <c r="G1613" s="316"/>
    </row>
    <row r="1614" spans="4:7" ht="11.25">
      <c r="D1614" s="297"/>
      <c r="E1614" s="316"/>
      <c r="F1614" s="316"/>
      <c r="G1614" s="316"/>
    </row>
    <row r="1615" spans="4:7" ht="11.25">
      <c r="D1615" s="297"/>
      <c r="E1615" s="316"/>
      <c r="F1615" s="316"/>
      <c r="G1615" s="316"/>
    </row>
    <row r="1616" spans="4:7" ht="11.25">
      <c r="D1616" s="297"/>
      <c r="E1616" s="316"/>
      <c r="F1616" s="316"/>
      <c r="G1616" s="316"/>
    </row>
    <row r="1617" spans="4:7" ht="11.25">
      <c r="D1617" s="297"/>
      <c r="E1617" s="316"/>
      <c r="F1617" s="316"/>
      <c r="G1617" s="316"/>
    </row>
    <row r="1618" spans="4:7" ht="11.25">
      <c r="D1618" s="297"/>
      <c r="E1618" s="316"/>
      <c r="F1618" s="316"/>
      <c r="G1618" s="316"/>
    </row>
    <row r="1619" spans="4:7" ht="11.25">
      <c r="D1619" s="297"/>
      <c r="E1619" s="316"/>
      <c r="F1619" s="316"/>
      <c r="G1619" s="316"/>
    </row>
    <row r="1620" spans="4:7" ht="11.25">
      <c r="D1620" s="297"/>
      <c r="E1620" s="316"/>
      <c r="F1620" s="316"/>
      <c r="G1620" s="316"/>
    </row>
    <row r="1621" spans="4:7" ht="11.25">
      <c r="D1621" s="297"/>
      <c r="E1621" s="316"/>
      <c r="F1621" s="316"/>
      <c r="G1621" s="316"/>
    </row>
    <row r="1622" spans="4:7" ht="11.25">
      <c r="D1622" s="297"/>
      <c r="E1622" s="316"/>
      <c r="F1622" s="316"/>
      <c r="G1622" s="316"/>
    </row>
    <row r="1623" spans="4:7" ht="11.25">
      <c r="D1623" s="297"/>
      <c r="E1623" s="316"/>
      <c r="F1623" s="316"/>
      <c r="G1623" s="316"/>
    </row>
    <row r="1624" spans="4:7" ht="11.25">
      <c r="D1624" s="297"/>
      <c r="E1624" s="316"/>
      <c r="F1624" s="316"/>
      <c r="G1624" s="316"/>
    </row>
    <row r="1625" spans="4:7" ht="11.25">
      <c r="D1625" s="297"/>
      <c r="E1625" s="316"/>
      <c r="F1625" s="316"/>
      <c r="G1625" s="316"/>
    </row>
    <row r="1626" spans="4:7" ht="11.25">
      <c r="D1626" s="297"/>
      <c r="E1626" s="316"/>
      <c r="F1626" s="316"/>
      <c r="G1626" s="316"/>
    </row>
    <row r="1627" spans="4:7" ht="11.25">
      <c r="D1627" s="297"/>
      <c r="E1627" s="316"/>
      <c r="F1627" s="316"/>
      <c r="G1627" s="316"/>
    </row>
    <row r="1628" spans="4:7" ht="11.25">
      <c r="D1628" s="297"/>
      <c r="E1628" s="316"/>
      <c r="F1628" s="316"/>
      <c r="G1628" s="316"/>
    </row>
    <row r="1629" spans="4:7" ht="11.25">
      <c r="D1629" s="297"/>
      <c r="E1629" s="316"/>
      <c r="F1629" s="316"/>
      <c r="G1629" s="316"/>
    </row>
    <row r="1630" spans="4:7" ht="11.25">
      <c r="D1630" s="297"/>
      <c r="E1630" s="316"/>
      <c r="F1630" s="316"/>
      <c r="G1630" s="316"/>
    </row>
    <row r="1631" spans="4:7" ht="11.25">
      <c r="D1631" s="297"/>
      <c r="E1631" s="316"/>
      <c r="F1631" s="316"/>
      <c r="G1631" s="316"/>
    </row>
    <row r="1632" spans="4:7" ht="11.25">
      <c r="D1632" s="297"/>
      <c r="E1632" s="316"/>
      <c r="F1632" s="316"/>
      <c r="G1632" s="316"/>
    </row>
    <row r="1633" spans="4:7" ht="11.25">
      <c r="D1633" s="297"/>
      <c r="E1633" s="316"/>
      <c r="F1633" s="316"/>
      <c r="G1633" s="316"/>
    </row>
    <row r="1634" spans="4:7" ht="11.25">
      <c r="D1634" s="297"/>
      <c r="E1634" s="316"/>
      <c r="F1634" s="316"/>
      <c r="G1634" s="316"/>
    </row>
    <row r="1635" spans="4:7" ht="11.25">
      <c r="D1635" s="297"/>
      <c r="E1635" s="316"/>
      <c r="F1635" s="316"/>
      <c r="G1635" s="316"/>
    </row>
    <row r="1636" spans="4:7" ht="11.25">
      <c r="D1636" s="297"/>
      <c r="E1636" s="316"/>
      <c r="F1636" s="316"/>
      <c r="G1636" s="316"/>
    </row>
    <row r="1637" spans="4:7" ht="11.25">
      <c r="D1637" s="297"/>
      <c r="E1637" s="316"/>
      <c r="F1637" s="316"/>
      <c r="G1637" s="316"/>
    </row>
    <row r="1638" spans="4:7" ht="11.25">
      <c r="D1638" s="297"/>
      <c r="E1638" s="316"/>
      <c r="F1638" s="316"/>
      <c r="G1638" s="316"/>
    </row>
    <row r="1639" spans="4:7" ht="11.25">
      <c r="D1639" s="297"/>
      <c r="E1639" s="316"/>
      <c r="F1639" s="316"/>
      <c r="G1639" s="316"/>
    </row>
    <row r="1640" spans="4:7" ht="11.25">
      <c r="D1640" s="297"/>
      <c r="E1640" s="316"/>
      <c r="F1640" s="316"/>
      <c r="G1640" s="316"/>
    </row>
    <row r="1641" spans="4:7" ht="11.25">
      <c r="D1641" s="297"/>
      <c r="E1641" s="316"/>
      <c r="F1641" s="316"/>
      <c r="G1641" s="316"/>
    </row>
    <row r="1642" spans="4:7" ht="11.25">
      <c r="D1642" s="297"/>
      <c r="E1642" s="316"/>
      <c r="F1642" s="316"/>
      <c r="G1642" s="316"/>
    </row>
    <row r="1643" spans="4:7" ht="11.25">
      <c r="D1643" s="297"/>
      <c r="E1643" s="316"/>
      <c r="F1643" s="316"/>
      <c r="G1643" s="316"/>
    </row>
    <row r="1644" spans="4:7" ht="11.25">
      <c r="D1644" s="297"/>
      <c r="E1644" s="316"/>
      <c r="F1644" s="316"/>
      <c r="G1644" s="316"/>
    </row>
    <row r="1645" spans="4:7" ht="11.25">
      <c r="D1645" s="297"/>
      <c r="E1645" s="316"/>
      <c r="F1645" s="316"/>
      <c r="G1645" s="316"/>
    </row>
    <row r="1646" spans="4:7" ht="11.25">
      <c r="D1646" s="297"/>
      <c r="E1646" s="316"/>
      <c r="F1646" s="316"/>
      <c r="G1646" s="316"/>
    </row>
    <row r="1647" spans="4:7" ht="11.25">
      <c r="D1647" s="297"/>
      <c r="E1647" s="316"/>
      <c r="F1647" s="316"/>
      <c r="G1647" s="316"/>
    </row>
    <row r="1648" spans="4:7" ht="11.25">
      <c r="D1648" s="297"/>
      <c r="E1648" s="316"/>
      <c r="F1648" s="316"/>
      <c r="G1648" s="316"/>
    </row>
    <row r="1649" spans="4:7" ht="11.25">
      <c r="D1649" s="297"/>
      <c r="E1649" s="316"/>
      <c r="F1649" s="316"/>
      <c r="G1649" s="316"/>
    </row>
    <row r="1650" spans="4:7" ht="11.25">
      <c r="D1650" s="297"/>
      <c r="E1650" s="316"/>
      <c r="F1650" s="316"/>
      <c r="G1650" s="316"/>
    </row>
    <row r="1651" spans="4:7" ht="11.25">
      <c r="D1651" s="297"/>
      <c r="E1651" s="316"/>
      <c r="F1651" s="316"/>
      <c r="G1651" s="316"/>
    </row>
    <row r="1652" spans="4:7" ht="11.25">
      <c r="D1652" s="297"/>
      <c r="E1652" s="316"/>
      <c r="F1652" s="316"/>
      <c r="G1652" s="316"/>
    </row>
    <row r="1653" spans="4:7" ht="11.25">
      <c r="D1653" s="297"/>
      <c r="E1653" s="316"/>
      <c r="F1653" s="316"/>
      <c r="G1653" s="316"/>
    </row>
    <row r="1654" spans="4:7" ht="11.25">
      <c r="D1654" s="297"/>
      <c r="E1654" s="316"/>
      <c r="F1654" s="316"/>
      <c r="G1654" s="316"/>
    </row>
    <row r="1655" spans="4:7" ht="11.25">
      <c r="D1655" s="297"/>
      <c r="E1655" s="316"/>
      <c r="F1655" s="316"/>
      <c r="G1655" s="316"/>
    </row>
    <row r="1656" spans="4:7" ht="11.25">
      <c r="D1656" s="297"/>
      <c r="E1656" s="316"/>
      <c r="F1656" s="316"/>
      <c r="G1656" s="316"/>
    </row>
    <row r="1657" spans="4:7" ht="11.25">
      <c r="D1657" s="297"/>
      <c r="E1657" s="316"/>
      <c r="F1657" s="316"/>
      <c r="G1657" s="316"/>
    </row>
    <row r="1658" spans="4:7" ht="11.25">
      <c r="D1658" s="297"/>
      <c r="E1658" s="316"/>
      <c r="F1658" s="316"/>
      <c r="G1658" s="316"/>
    </row>
    <row r="1659" spans="4:7" ht="11.25">
      <c r="D1659" s="297"/>
      <c r="E1659" s="316"/>
      <c r="F1659" s="316"/>
      <c r="G1659" s="316"/>
    </row>
    <row r="1660" spans="4:7" ht="11.25">
      <c r="D1660" s="297"/>
      <c r="E1660" s="316"/>
      <c r="F1660" s="316"/>
      <c r="G1660" s="316"/>
    </row>
    <row r="1661" spans="4:7" ht="11.25">
      <c r="D1661" s="297"/>
      <c r="E1661" s="316"/>
      <c r="F1661" s="316"/>
      <c r="G1661" s="316"/>
    </row>
    <row r="1662" spans="4:7" ht="11.25">
      <c r="D1662" s="297"/>
      <c r="E1662" s="316"/>
      <c r="F1662" s="316"/>
      <c r="G1662" s="316"/>
    </row>
    <row r="1663" spans="4:7" ht="11.25">
      <c r="D1663" s="297"/>
      <c r="E1663" s="316"/>
      <c r="F1663" s="316"/>
      <c r="G1663" s="316"/>
    </row>
    <row r="1664" spans="4:7" ht="11.25">
      <c r="D1664" s="297"/>
      <c r="E1664" s="316"/>
      <c r="F1664" s="316"/>
      <c r="G1664" s="316"/>
    </row>
    <row r="1665" spans="4:7" ht="11.25">
      <c r="D1665" s="297"/>
      <c r="E1665" s="316"/>
      <c r="F1665" s="316"/>
      <c r="G1665" s="316"/>
    </row>
    <row r="1666" spans="4:7" ht="11.25">
      <c r="D1666" s="297"/>
      <c r="E1666" s="316"/>
      <c r="F1666" s="316"/>
      <c r="G1666" s="316"/>
    </row>
    <row r="1667" spans="4:7" ht="11.25">
      <c r="D1667" s="297"/>
      <c r="E1667" s="316"/>
      <c r="F1667" s="316"/>
      <c r="G1667" s="316"/>
    </row>
    <row r="1668" spans="4:7" ht="11.25">
      <c r="D1668" s="297"/>
      <c r="E1668" s="316"/>
      <c r="F1668" s="316"/>
      <c r="G1668" s="316"/>
    </row>
    <row r="1669" spans="4:7" ht="11.25">
      <c r="D1669" s="297"/>
      <c r="E1669" s="316"/>
      <c r="F1669" s="316"/>
      <c r="G1669" s="316"/>
    </row>
    <row r="1670" spans="4:7" ht="11.25">
      <c r="D1670" s="297"/>
      <c r="E1670" s="316"/>
      <c r="F1670" s="316"/>
      <c r="G1670" s="316"/>
    </row>
    <row r="1671" spans="4:7" ht="11.25">
      <c r="D1671" s="297"/>
      <c r="E1671" s="316"/>
      <c r="F1671" s="316"/>
      <c r="G1671" s="316"/>
    </row>
    <row r="1672" spans="4:7" ht="11.25">
      <c r="D1672" s="297"/>
      <c r="E1672" s="316"/>
      <c r="F1672" s="316"/>
      <c r="G1672" s="316"/>
    </row>
    <row r="1673" spans="4:7" ht="11.25">
      <c r="D1673" s="297"/>
      <c r="E1673" s="316"/>
      <c r="F1673" s="316"/>
      <c r="G1673" s="316"/>
    </row>
    <row r="1674" spans="4:7" ht="11.25">
      <c r="D1674" s="297"/>
      <c r="E1674" s="316"/>
      <c r="F1674" s="316"/>
      <c r="G1674" s="316"/>
    </row>
    <row r="1675" spans="4:7" ht="11.25">
      <c r="D1675" s="297"/>
      <c r="E1675" s="316"/>
      <c r="F1675" s="316"/>
      <c r="G1675" s="316"/>
    </row>
    <row r="1676" spans="4:7" ht="11.25">
      <c r="D1676" s="297"/>
      <c r="E1676" s="316"/>
      <c r="F1676" s="316"/>
      <c r="G1676" s="316"/>
    </row>
    <row r="1677" spans="4:7" ht="11.25">
      <c r="D1677" s="297"/>
      <c r="E1677" s="316"/>
      <c r="F1677" s="316"/>
      <c r="G1677" s="316"/>
    </row>
    <row r="1678" spans="4:7" ht="11.25">
      <c r="D1678" s="297"/>
      <c r="E1678" s="316"/>
      <c r="F1678" s="316"/>
      <c r="G1678" s="316"/>
    </row>
    <row r="1679" spans="4:7" ht="11.25">
      <c r="D1679" s="297"/>
      <c r="E1679" s="316"/>
      <c r="F1679" s="316"/>
      <c r="G1679" s="316"/>
    </row>
    <row r="1680" spans="4:7" ht="11.25">
      <c r="D1680" s="297"/>
      <c r="E1680" s="316"/>
      <c r="F1680" s="316"/>
      <c r="G1680" s="316"/>
    </row>
    <row r="1681" spans="4:7" ht="11.25">
      <c r="D1681" s="297"/>
      <c r="E1681" s="316"/>
      <c r="F1681" s="316"/>
      <c r="G1681" s="316"/>
    </row>
    <row r="1682" spans="4:7" ht="11.25">
      <c r="D1682" s="297"/>
      <c r="E1682" s="316"/>
      <c r="F1682" s="316"/>
      <c r="G1682" s="316"/>
    </row>
    <row r="1683" spans="4:7" ht="11.25">
      <c r="D1683" s="297"/>
      <c r="E1683" s="316"/>
      <c r="F1683" s="316"/>
      <c r="G1683" s="316"/>
    </row>
    <row r="1684" spans="4:7" ht="11.25">
      <c r="D1684" s="297"/>
      <c r="E1684" s="316"/>
      <c r="F1684" s="316"/>
      <c r="G1684" s="316"/>
    </row>
    <row r="1685" spans="4:7" ht="11.25">
      <c r="D1685" s="297"/>
      <c r="E1685" s="316"/>
      <c r="F1685" s="316"/>
      <c r="G1685" s="316"/>
    </row>
    <row r="1686" spans="4:7" ht="11.25">
      <c r="D1686" s="297"/>
      <c r="E1686" s="316"/>
      <c r="F1686" s="316"/>
      <c r="G1686" s="316"/>
    </row>
    <row r="1687" spans="4:7" ht="11.25">
      <c r="D1687" s="297"/>
      <c r="E1687" s="316"/>
      <c r="F1687" s="316"/>
      <c r="G1687" s="316"/>
    </row>
    <row r="1688" spans="4:7" ht="11.25">
      <c r="D1688" s="297"/>
      <c r="E1688" s="316"/>
      <c r="F1688" s="316"/>
      <c r="G1688" s="316"/>
    </row>
    <row r="1689" spans="4:7" ht="11.25">
      <c r="D1689" s="297"/>
      <c r="E1689" s="316"/>
      <c r="F1689" s="316"/>
      <c r="G1689" s="316"/>
    </row>
    <row r="1690" spans="4:7" ht="11.25">
      <c r="D1690" s="297"/>
      <c r="E1690" s="316"/>
      <c r="F1690" s="316"/>
      <c r="G1690" s="316"/>
    </row>
    <row r="1691" spans="4:7" ht="11.25">
      <c r="D1691" s="297"/>
      <c r="E1691" s="316"/>
      <c r="F1691" s="316"/>
      <c r="G1691" s="316"/>
    </row>
    <row r="1692" spans="4:7" ht="11.25">
      <c r="D1692" s="297"/>
      <c r="E1692" s="316"/>
      <c r="F1692" s="316"/>
      <c r="G1692" s="316"/>
    </row>
    <row r="1693" spans="4:7" ht="11.25">
      <c r="D1693" s="297"/>
      <c r="E1693" s="316"/>
      <c r="F1693" s="316"/>
      <c r="G1693" s="316"/>
    </row>
    <row r="1694" spans="4:7" ht="11.25">
      <c r="D1694" s="297"/>
      <c r="E1694" s="316"/>
      <c r="F1694" s="316"/>
      <c r="G1694" s="316"/>
    </row>
    <row r="1695" spans="4:7" ht="11.25">
      <c r="D1695" s="297"/>
      <c r="E1695" s="316"/>
      <c r="F1695" s="316"/>
      <c r="G1695" s="316"/>
    </row>
    <row r="1696" spans="4:7" ht="11.25">
      <c r="D1696" s="297"/>
      <c r="E1696" s="316"/>
      <c r="F1696" s="316"/>
      <c r="G1696" s="316"/>
    </row>
    <row r="1697" spans="4:7" ht="11.25">
      <c r="D1697" s="297"/>
      <c r="E1697" s="316"/>
      <c r="F1697" s="316"/>
      <c r="G1697" s="316"/>
    </row>
    <row r="1698" spans="4:7" ht="11.25">
      <c r="D1698" s="297"/>
      <c r="E1698" s="316"/>
      <c r="F1698" s="316"/>
      <c r="G1698" s="316"/>
    </row>
    <row r="1699" spans="4:7" ht="11.25">
      <c r="D1699" s="297"/>
      <c r="E1699" s="316"/>
      <c r="F1699" s="316"/>
      <c r="G1699" s="316"/>
    </row>
    <row r="1700" spans="4:7" ht="11.25">
      <c r="D1700" s="297"/>
      <c r="E1700" s="316"/>
      <c r="F1700" s="316"/>
      <c r="G1700" s="316"/>
    </row>
    <row r="1701" spans="4:7" ht="11.25">
      <c r="D1701" s="297"/>
      <c r="E1701" s="316"/>
      <c r="F1701" s="316"/>
      <c r="G1701" s="316"/>
    </row>
    <row r="1702" spans="4:7" ht="11.25">
      <c r="D1702" s="297"/>
      <c r="E1702" s="316"/>
      <c r="F1702" s="316"/>
      <c r="G1702" s="316"/>
    </row>
    <row r="1703" spans="4:7" ht="11.25">
      <c r="D1703" s="297"/>
      <c r="E1703" s="316"/>
      <c r="F1703" s="316"/>
      <c r="G1703" s="316"/>
    </row>
    <row r="1704" spans="4:7" ht="11.25">
      <c r="D1704" s="297"/>
      <c r="E1704" s="316"/>
      <c r="F1704" s="316"/>
      <c r="G1704" s="316"/>
    </row>
    <row r="1705" spans="4:7" ht="11.25">
      <c r="D1705" s="297"/>
      <c r="E1705" s="316"/>
      <c r="F1705" s="316"/>
      <c r="G1705" s="316"/>
    </row>
    <row r="1706" spans="4:7" ht="11.25">
      <c r="D1706" s="297"/>
      <c r="E1706" s="316"/>
      <c r="F1706" s="316"/>
      <c r="G1706" s="316"/>
    </row>
    <row r="1707" spans="4:7" ht="11.25">
      <c r="D1707" s="297"/>
      <c r="E1707" s="316"/>
      <c r="F1707" s="316"/>
      <c r="G1707" s="316"/>
    </row>
    <row r="1708" spans="4:7" ht="11.25">
      <c r="D1708" s="297"/>
      <c r="E1708" s="316"/>
      <c r="F1708" s="316"/>
      <c r="G1708" s="316"/>
    </row>
    <row r="1709" spans="4:7" ht="11.25">
      <c r="D1709" s="297"/>
      <c r="E1709" s="316"/>
      <c r="F1709" s="316"/>
      <c r="G1709" s="316"/>
    </row>
    <row r="1710" spans="4:7" ht="11.25">
      <c r="D1710" s="297"/>
      <c r="E1710" s="316"/>
      <c r="F1710" s="316"/>
      <c r="G1710" s="316"/>
    </row>
    <row r="1711" spans="4:7" ht="11.25">
      <c r="D1711" s="297"/>
      <c r="E1711" s="316"/>
      <c r="F1711" s="316"/>
      <c r="G1711" s="316"/>
    </row>
    <row r="1712" spans="4:7" ht="11.25">
      <c r="D1712" s="297"/>
      <c r="E1712" s="316"/>
      <c r="F1712" s="316"/>
      <c r="G1712" s="316"/>
    </row>
    <row r="1713" spans="4:7" ht="11.25">
      <c r="D1713" s="297"/>
      <c r="E1713" s="316"/>
      <c r="F1713" s="316"/>
      <c r="G1713" s="316"/>
    </row>
    <row r="1714" spans="4:7" ht="11.25">
      <c r="D1714" s="297"/>
      <c r="E1714" s="316"/>
      <c r="F1714" s="316"/>
      <c r="G1714" s="316"/>
    </row>
    <row r="1715" spans="4:7" ht="11.25">
      <c r="D1715" s="297"/>
      <c r="E1715" s="316"/>
      <c r="F1715" s="316"/>
      <c r="G1715" s="316"/>
    </row>
    <row r="1716" spans="4:7" ht="11.25">
      <c r="D1716" s="297"/>
      <c r="E1716" s="316"/>
      <c r="F1716" s="316"/>
      <c r="G1716" s="316"/>
    </row>
    <row r="1717" spans="4:7" ht="11.25">
      <c r="D1717" s="297"/>
      <c r="E1717" s="316"/>
      <c r="F1717" s="316"/>
      <c r="G1717" s="316"/>
    </row>
    <row r="1718" spans="4:7" ht="11.25">
      <c r="D1718" s="297"/>
      <c r="E1718" s="316"/>
      <c r="F1718" s="316"/>
      <c r="G1718" s="316"/>
    </row>
    <row r="1719" spans="4:7" ht="11.25">
      <c r="D1719" s="297"/>
      <c r="E1719" s="316"/>
      <c r="F1719" s="316"/>
      <c r="G1719" s="316"/>
    </row>
    <row r="1720" spans="4:7" ht="11.25">
      <c r="D1720" s="297"/>
      <c r="E1720" s="316"/>
      <c r="F1720" s="316"/>
      <c r="G1720" s="316"/>
    </row>
    <row r="1721" spans="4:7" ht="11.25">
      <c r="D1721" s="297"/>
      <c r="E1721" s="316"/>
      <c r="F1721" s="316"/>
      <c r="G1721" s="316"/>
    </row>
    <row r="1722" spans="4:7" ht="11.25">
      <c r="D1722" s="297"/>
      <c r="E1722" s="316"/>
      <c r="F1722" s="316"/>
      <c r="G1722" s="316"/>
    </row>
    <row r="1723" spans="4:7" ht="11.25">
      <c r="D1723" s="297"/>
      <c r="E1723" s="316"/>
      <c r="F1723" s="316"/>
      <c r="G1723" s="316"/>
    </row>
    <row r="1724" spans="4:7" ht="11.25">
      <c r="D1724" s="297"/>
      <c r="E1724" s="316"/>
      <c r="F1724" s="316"/>
      <c r="G1724" s="316"/>
    </row>
    <row r="1725" spans="4:7" ht="11.25">
      <c r="D1725" s="297"/>
      <c r="E1725" s="316"/>
      <c r="F1725" s="316"/>
      <c r="G1725" s="316"/>
    </row>
    <row r="1726" spans="4:7" ht="11.25">
      <c r="D1726" s="297"/>
      <c r="E1726" s="316"/>
      <c r="F1726" s="316"/>
      <c r="G1726" s="316"/>
    </row>
    <row r="1727" spans="4:7" ht="11.25">
      <c r="D1727" s="297"/>
      <c r="E1727" s="316"/>
      <c r="F1727" s="316"/>
      <c r="G1727" s="316"/>
    </row>
    <row r="1728" spans="4:7" ht="11.25">
      <c r="D1728" s="297"/>
      <c r="E1728" s="316"/>
      <c r="F1728" s="316"/>
      <c r="G1728" s="316"/>
    </row>
    <row r="1729" spans="4:7" ht="11.25">
      <c r="D1729" s="297"/>
      <c r="E1729" s="316"/>
      <c r="F1729" s="316"/>
      <c r="G1729" s="316"/>
    </row>
    <row r="1730" spans="4:7" ht="11.25">
      <c r="D1730" s="297"/>
      <c r="E1730" s="316"/>
      <c r="F1730" s="316"/>
      <c r="G1730" s="316"/>
    </row>
    <row r="1731" spans="4:7" ht="11.25">
      <c r="D1731" s="297"/>
      <c r="E1731" s="316"/>
      <c r="F1731" s="316"/>
      <c r="G1731" s="316"/>
    </row>
    <row r="1732" spans="4:7" ht="11.25">
      <c r="D1732" s="297"/>
      <c r="E1732" s="316"/>
      <c r="F1732" s="316"/>
      <c r="G1732" s="316"/>
    </row>
    <row r="1733" spans="4:7" ht="11.25">
      <c r="D1733" s="297"/>
      <c r="E1733" s="316"/>
      <c r="F1733" s="316"/>
      <c r="G1733" s="316"/>
    </row>
    <row r="1734" spans="4:7" ht="11.25">
      <c r="D1734" s="297"/>
      <c r="E1734" s="316"/>
      <c r="F1734" s="316"/>
      <c r="G1734" s="316"/>
    </row>
    <row r="1735" spans="4:7" ht="11.25">
      <c r="D1735" s="297"/>
      <c r="E1735" s="316"/>
      <c r="F1735" s="316"/>
      <c r="G1735" s="316"/>
    </row>
    <row r="1736" spans="4:7" ht="11.25">
      <c r="D1736" s="297"/>
      <c r="E1736" s="316"/>
      <c r="F1736" s="316"/>
      <c r="G1736" s="316"/>
    </row>
    <row r="1737" spans="4:7" ht="11.25">
      <c r="D1737" s="297"/>
      <c r="E1737" s="316"/>
      <c r="F1737" s="316"/>
      <c r="G1737" s="316"/>
    </row>
    <row r="1738" spans="4:7" ht="11.25">
      <c r="D1738" s="297"/>
      <c r="E1738" s="316"/>
      <c r="F1738" s="316"/>
      <c r="G1738" s="316"/>
    </row>
    <row r="1739" spans="4:7" ht="11.25">
      <c r="D1739" s="297"/>
      <c r="E1739" s="316"/>
      <c r="F1739" s="316"/>
      <c r="G1739" s="316"/>
    </row>
    <row r="1740" spans="4:7" ht="11.25">
      <c r="D1740" s="297"/>
      <c r="E1740" s="316"/>
      <c r="F1740" s="316"/>
      <c r="G1740" s="316"/>
    </row>
    <row r="1741" spans="4:7" ht="11.25">
      <c r="D1741" s="297"/>
      <c r="E1741" s="316"/>
      <c r="F1741" s="316"/>
      <c r="G1741" s="316"/>
    </row>
    <row r="1742" spans="4:7" ht="11.25">
      <c r="D1742" s="297"/>
      <c r="E1742" s="316"/>
      <c r="F1742" s="316"/>
      <c r="G1742" s="316"/>
    </row>
    <row r="1743" spans="4:7" ht="11.25">
      <c r="D1743" s="297"/>
      <c r="E1743" s="316"/>
      <c r="F1743" s="316"/>
      <c r="G1743" s="316"/>
    </row>
    <row r="1744" spans="4:7" ht="11.25">
      <c r="D1744" s="297"/>
      <c r="E1744" s="316"/>
      <c r="F1744" s="316"/>
      <c r="G1744" s="316"/>
    </row>
    <row r="1745" spans="4:7" ht="11.25">
      <c r="D1745" s="297"/>
      <c r="E1745" s="316"/>
      <c r="F1745" s="316"/>
      <c r="G1745" s="316"/>
    </row>
    <row r="1746" spans="4:7" ht="11.25">
      <c r="D1746" s="297"/>
      <c r="E1746" s="316"/>
      <c r="F1746" s="316"/>
      <c r="G1746" s="316"/>
    </row>
    <row r="1747" spans="4:7" ht="11.25">
      <c r="D1747" s="297"/>
      <c r="E1747" s="316"/>
      <c r="F1747" s="316"/>
      <c r="G1747" s="316"/>
    </row>
    <row r="1748" spans="4:7" ht="11.25">
      <c r="D1748" s="297"/>
      <c r="E1748" s="316"/>
      <c r="F1748" s="316"/>
      <c r="G1748" s="316"/>
    </row>
    <row r="1749" spans="4:7" ht="11.25">
      <c r="D1749" s="297"/>
      <c r="E1749" s="316"/>
      <c r="F1749" s="316"/>
      <c r="G1749" s="316"/>
    </row>
    <row r="1750" spans="4:7" ht="11.25">
      <c r="D1750" s="297"/>
      <c r="E1750" s="316"/>
      <c r="F1750" s="316"/>
      <c r="G1750" s="316"/>
    </row>
    <row r="1751" spans="4:7" ht="11.25">
      <c r="D1751" s="297"/>
      <c r="E1751" s="316"/>
      <c r="F1751" s="316"/>
      <c r="G1751" s="316"/>
    </row>
    <row r="1752" spans="4:7" ht="11.25">
      <c r="D1752" s="297"/>
      <c r="E1752" s="316"/>
      <c r="F1752" s="316"/>
      <c r="G1752" s="316"/>
    </row>
    <row r="1753" spans="4:7" ht="11.25">
      <c r="D1753" s="297"/>
      <c r="E1753" s="316"/>
      <c r="F1753" s="316"/>
      <c r="G1753" s="316"/>
    </row>
    <row r="1754" spans="4:7" ht="11.25">
      <c r="D1754" s="297"/>
      <c r="E1754" s="316"/>
      <c r="F1754" s="316"/>
      <c r="G1754" s="316"/>
    </row>
    <row r="1755" spans="4:7" ht="11.25">
      <c r="D1755" s="297"/>
      <c r="E1755" s="316"/>
      <c r="F1755" s="316"/>
      <c r="G1755" s="316"/>
    </row>
    <row r="1756" spans="4:7" ht="11.25">
      <c r="D1756" s="297"/>
      <c r="E1756" s="316"/>
      <c r="F1756" s="316"/>
      <c r="G1756" s="316"/>
    </row>
    <row r="1757" spans="4:7" ht="11.25">
      <c r="D1757" s="297"/>
      <c r="E1757" s="316"/>
      <c r="F1757" s="316"/>
      <c r="G1757" s="316"/>
    </row>
    <row r="1758" spans="4:7" ht="11.25">
      <c r="D1758" s="297"/>
      <c r="E1758" s="316"/>
      <c r="F1758" s="316"/>
      <c r="G1758" s="316"/>
    </row>
    <row r="1759" spans="4:7" ht="11.25">
      <c r="D1759" s="297"/>
      <c r="E1759" s="316"/>
      <c r="F1759" s="316"/>
      <c r="G1759" s="316"/>
    </row>
    <row r="1760" spans="4:7" ht="11.25">
      <c r="D1760" s="297"/>
      <c r="E1760" s="316"/>
      <c r="F1760" s="316"/>
      <c r="G1760" s="316"/>
    </row>
    <row r="1761" spans="4:7" ht="11.25">
      <c r="D1761" s="297"/>
      <c r="E1761" s="316"/>
      <c r="F1761" s="316"/>
      <c r="G1761" s="316"/>
    </row>
    <row r="1762" spans="4:7" ht="11.25">
      <c r="D1762" s="297"/>
      <c r="E1762" s="316"/>
      <c r="F1762" s="316"/>
      <c r="G1762" s="316"/>
    </row>
    <row r="1763" spans="4:7" ht="11.25">
      <c r="D1763" s="297"/>
      <c r="E1763" s="316"/>
      <c r="F1763" s="316"/>
      <c r="G1763" s="316"/>
    </row>
    <row r="1764" spans="4:7" ht="11.25">
      <c r="D1764" s="297"/>
      <c r="E1764" s="316"/>
      <c r="F1764" s="316"/>
      <c r="G1764" s="316"/>
    </row>
    <row r="1765" spans="4:7" ht="11.25">
      <c r="D1765" s="297"/>
      <c r="E1765" s="316"/>
      <c r="F1765" s="316"/>
      <c r="G1765" s="316"/>
    </row>
    <row r="1766" spans="4:7" ht="11.25">
      <c r="D1766" s="297"/>
      <c r="E1766" s="316"/>
      <c r="F1766" s="316"/>
      <c r="G1766" s="316"/>
    </row>
    <row r="1767" spans="4:7" ht="11.25">
      <c r="D1767" s="297"/>
      <c r="E1767" s="316"/>
      <c r="F1767" s="316"/>
      <c r="G1767" s="316"/>
    </row>
    <row r="1768" spans="4:7" ht="11.25">
      <c r="D1768" s="297"/>
      <c r="E1768" s="316"/>
      <c r="F1768" s="316"/>
      <c r="G1768" s="316"/>
    </row>
    <row r="1769" spans="4:7" ht="11.25">
      <c r="D1769" s="297"/>
      <c r="E1769" s="316"/>
      <c r="F1769" s="316"/>
      <c r="G1769" s="316"/>
    </row>
    <row r="1770" spans="4:7" ht="11.25">
      <c r="D1770" s="297"/>
      <c r="E1770" s="316"/>
      <c r="F1770" s="316"/>
      <c r="G1770" s="316"/>
    </row>
    <row r="1771" spans="4:7" ht="11.25">
      <c r="D1771" s="297"/>
      <c r="E1771" s="316"/>
      <c r="F1771" s="316"/>
      <c r="G1771" s="316"/>
    </row>
    <row r="1772" spans="4:7" ht="11.25">
      <c r="D1772" s="297"/>
      <c r="E1772" s="316"/>
      <c r="F1772" s="316"/>
      <c r="G1772" s="316"/>
    </row>
    <row r="1773" spans="4:7" ht="11.25">
      <c r="D1773" s="297"/>
      <c r="E1773" s="316"/>
      <c r="F1773" s="316"/>
      <c r="G1773" s="316"/>
    </row>
    <row r="1774" spans="4:7" ht="11.25">
      <c r="D1774" s="297"/>
      <c r="E1774" s="316"/>
      <c r="F1774" s="316"/>
      <c r="G1774" s="316"/>
    </row>
    <row r="1775" spans="4:7" ht="11.25">
      <c r="D1775" s="297"/>
      <c r="E1775" s="316"/>
      <c r="F1775" s="316"/>
      <c r="G1775" s="316"/>
    </row>
    <row r="1776" spans="4:7" ht="11.25">
      <c r="D1776" s="297"/>
      <c r="E1776" s="316"/>
      <c r="F1776" s="316"/>
      <c r="G1776" s="316"/>
    </row>
    <row r="1777" spans="4:7" ht="11.25">
      <c r="D1777" s="297"/>
      <c r="E1777" s="316"/>
      <c r="F1777" s="316"/>
      <c r="G1777" s="316"/>
    </row>
    <row r="1778" spans="4:7" ht="11.25">
      <c r="D1778" s="297"/>
      <c r="E1778" s="316"/>
      <c r="F1778" s="316"/>
      <c r="G1778" s="316"/>
    </row>
    <row r="1779" spans="4:7" ht="11.25">
      <c r="D1779" s="297"/>
      <c r="E1779" s="316"/>
      <c r="F1779" s="316"/>
      <c r="G1779" s="316"/>
    </row>
    <row r="1780" spans="4:7" ht="11.25">
      <c r="D1780" s="297"/>
      <c r="E1780" s="316"/>
      <c r="F1780" s="316"/>
      <c r="G1780" s="316"/>
    </row>
    <row r="1781" spans="4:7" ht="11.25">
      <c r="D1781" s="297"/>
      <c r="E1781" s="316"/>
      <c r="F1781" s="316"/>
      <c r="G1781" s="316"/>
    </row>
    <row r="1782" spans="4:7" ht="11.25">
      <c r="D1782" s="297"/>
      <c r="E1782" s="316"/>
      <c r="F1782" s="316"/>
      <c r="G1782" s="316"/>
    </row>
    <row r="1783" spans="4:7" ht="11.25">
      <c r="D1783" s="297"/>
      <c r="E1783" s="316"/>
      <c r="F1783" s="316"/>
      <c r="G1783" s="316"/>
    </row>
    <row r="1784" spans="4:7" ht="11.25">
      <c r="D1784" s="297"/>
      <c r="E1784" s="316"/>
      <c r="F1784" s="316"/>
      <c r="G1784" s="316"/>
    </row>
    <row r="1785" spans="4:7" ht="11.25">
      <c r="D1785" s="297"/>
      <c r="E1785" s="316"/>
      <c r="F1785" s="316"/>
      <c r="G1785" s="316"/>
    </row>
    <row r="1786" spans="4:7" ht="11.25">
      <c r="D1786" s="297"/>
      <c r="E1786" s="316"/>
      <c r="F1786" s="316"/>
      <c r="G1786" s="316"/>
    </row>
    <row r="1787" spans="4:7" ht="11.25">
      <c r="D1787" s="297"/>
      <c r="E1787" s="316"/>
      <c r="F1787" s="316"/>
      <c r="G1787" s="316"/>
    </row>
    <row r="1788" spans="4:7" ht="11.25">
      <c r="D1788" s="297"/>
      <c r="E1788" s="316"/>
      <c r="F1788" s="316"/>
      <c r="G1788" s="316"/>
    </row>
    <row r="1789" spans="4:7" ht="11.25">
      <c r="D1789" s="297"/>
      <c r="E1789" s="316"/>
      <c r="F1789" s="316"/>
      <c r="G1789" s="316"/>
    </row>
    <row r="1790" spans="4:7" ht="11.25">
      <c r="D1790" s="297"/>
      <c r="E1790" s="316"/>
      <c r="F1790" s="316"/>
      <c r="G1790" s="316"/>
    </row>
    <row r="1791" spans="4:7" ht="11.25">
      <c r="D1791" s="297"/>
      <c r="E1791" s="316"/>
      <c r="F1791" s="316"/>
      <c r="G1791" s="316"/>
    </row>
    <row r="1792" spans="4:7" ht="11.25">
      <c r="D1792" s="297"/>
      <c r="E1792" s="316"/>
      <c r="F1792" s="316"/>
      <c r="G1792" s="316"/>
    </row>
    <row r="1793" spans="4:7" ht="11.25">
      <c r="D1793" s="297"/>
      <c r="E1793" s="316"/>
      <c r="F1793" s="316"/>
      <c r="G1793" s="316"/>
    </row>
    <row r="1794" spans="4:7" ht="11.25">
      <c r="D1794" s="297"/>
      <c r="E1794" s="316"/>
      <c r="F1794" s="316"/>
      <c r="G1794" s="316"/>
    </row>
    <row r="1795" spans="4:7" ht="11.25">
      <c r="D1795" s="297"/>
      <c r="E1795" s="316"/>
      <c r="F1795" s="316"/>
      <c r="G1795" s="316"/>
    </row>
    <row r="1796" spans="4:7" ht="11.25">
      <c r="D1796" s="297"/>
      <c r="E1796" s="316"/>
      <c r="F1796" s="316"/>
      <c r="G1796" s="316"/>
    </row>
    <row r="1797" spans="4:7" ht="11.25">
      <c r="D1797" s="297"/>
      <c r="E1797" s="316"/>
      <c r="F1797" s="316"/>
      <c r="G1797" s="316"/>
    </row>
    <row r="1798" spans="4:7" ht="11.25">
      <c r="D1798" s="297"/>
      <c r="E1798" s="316"/>
      <c r="F1798" s="316"/>
      <c r="G1798" s="316"/>
    </row>
    <row r="1799" spans="4:7" ht="11.25">
      <c r="D1799" s="297"/>
      <c r="E1799" s="316"/>
      <c r="F1799" s="316"/>
      <c r="G1799" s="316"/>
    </row>
    <row r="1800" spans="4:7" ht="11.25">
      <c r="D1800" s="297"/>
      <c r="E1800" s="316"/>
      <c r="F1800" s="316"/>
      <c r="G1800" s="316"/>
    </row>
    <row r="1801" spans="4:7" ht="11.25">
      <c r="D1801" s="297"/>
      <c r="E1801" s="316"/>
      <c r="F1801" s="316"/>
      <c r="G1801" s="316"/>
    </row>
    <row r="1802" spans="4:7" ht="11.25">
      <c r="D1802" s="297"/>
      <c r="E1802" s="316"/>
      <c r="F1802" s="316"/>
      <c r="G1802" s="316"/>
    </row>
    <row r="1803" spans="4:7" ht="11.25">
      <c r="D1803" s="297"/>
      <c r="E1803" s="316"/>
      <c r="F1803" s="316"/>
      <c r="G1803" s="316"/>
    </row>
    <row r="1804" spans="4:7" ht="11.25">
      <c r="D1804" s="297"/>
      <c r="E1804" s="316"/>
      <c r="F1804" s="316"/>
      <c r="G1804" s="316"/>
    </row>
    <row r="1805" spans="4:7" ht="11.25">
      <c r="D1805" s="297"/>
      <c r="E1805" s="316"/>
      <c r="F1805" s="316"/>
      <c r="G1805" s="316"/>
    </row>
    <row r="1806" spans="4:7" ht="11.25">
      <c r="D1806" s="297"/>
      <c r="E1806" s="316"/>
      <c r="F1806" s="316"/>
      <c r="G1806" s="316"/>
    </row>
    <row r="1807" spans="4:7" ht="11.25">
      <c r="D1807" s="297"/>
      <c r="E1807" s="316"/>
      <c r="F1807" s="316"/>
      <c r="G1807" s="316"/>
    </row>
    <row r="1808" spans="4:7" ht="11.25">
      <c r="D1808" s="297"/>
      <c r="E1808" s="316"/>
      <c r="F1808" s="316"/>
      <c r="G1808" s="316"/>
    </row>
    <row r="1809" spans="4:7" ht="11.25">
      <c r="D1809" s="297"/>
      <c r="E1809" s="316"/>
      <c r="F1809" s="316"/>
      <c r="G1809" s="316"/>
    </row>
    <row r="1810" spans="4:7" ht="11.25">
      <c r="D1810" s="297"/>
      <c r="E1810" s="316"/>
      <c r="F1810" s="316"/>
      <c r="G1810" s="316"/>
    </row>
    <row r="1811" spans="4:7" ht="11.25">
      <c r="D1811" s="297"/>
      <c r="E1811" s="316"/>
      <c r="F1811" s="316"/>
      <c r="G1811" s="316"/>
    </row>
    <row r="1812" spans="4:7" ht="11.25">
      <c r="D1812" s="297"/>
      <c r="E1812" s="316"/>
      <c r="F1812" s="316"/>
      <c r="G1812" s="316"/>
    </row>
    <row r="1813" spans="4:7" ht="11.25">
      <c r="D1813" s="297"/>
      <c r="E1813" s="316"/>
      <c r="F1813" s="316"/>
      <c r="G1813" s="316"/>
    </row>
    <row r="1814" spans="4:7" ht="11.25">
      <c r="D1814" s="297"/>
      <c r="E1814" s="316"/>
      <c r="F1814" s="316"/>
      <c r="G1814" s="316"/>
    </row>
    <row r="1815" spans="4:7" ht="11.25">
      <c r="D1815" s="297"/>
      <c r="E1815" s="316"/>
      <c r="F1815" s="316"/>
      <c r="G1815" s="316"/>
    </row>
    <row r="1816" spans="4:7" ht="11.25">
      <c r="D1816" s="297"/>
      <c r="E1816" s="316"/>
      <c r="F1816" s="316"/>
      <c r="G1816" s="316"/>
    </row>
    <row r="1817" spans="4:7" ht="11.25">
      <c r="D1817" s="297"/>
      <c r="E1817" s="316"/>
      <c r="F1817" s="316"/>
      <c r="G1817" s="316"/>
    </row>
    <row r="1818" spans="4:7" ht="11.25">
      <c r="D1818" s="297"/>
      <c r="E1818" s="316"/>
      <c r="F1818" s="316"/>
      <c r="G1818" s="316"/>
    </row>
    <row r="1819" spans="4:7" ht="11.25">
      <c r="D1819" s="297"/>
      <c r="E1819" s="316"/>
      <c r="F1819" s="316"/>
      <c r="G1819" s="316"/>
    </row>
    <row r="1820" spans="4:7" ht="11.25">
      <c r="D1820" s="297"/>
      <c r="E1820" s="316"/>
      <c r="F1820" s="316"/>
      <c r="G1820" s="316"/>
    </row>
    <row r="1821" spans="4:7" ht="11.25">
      <c r="D1821" s="297"/>
      <c r="E1821" s="316"/>
      <c r="F1821" s="316"/>
      <c r="G1821" s="316"/>
    </row>
    <row r="1822" spans="4:7" ht="11.25">
      <c r="D1822" s="297"/>
      <c r="E1822" s="316"/>
      <c r="F1822" s="316"/>
      <c r="G1822" s="316"/>
    </row>
    <row r="1823" spans="4:7" ht="11.25">
      <c r="D1823" s="297"/>
      <c r="E1823" s="316"/>
      <c r="F1823" s="316"/>
      <c r="G1823" s="316"/>
    </row>
    <row r="1824" spans="4:7" ht="11.25">
      <c r="D1824" s="297"/>
      <c r="E1824" s="316"/>
      <c r="F1824" s="316"/>
      <c r="G1824" s="316"/>
    </row>
    <row r="1825" spans="4:7" ht="11.25">
      <c r="D1825" s="297"/>
      <c r="E1825" s="316"/>
      <c r="F1825" s="316"/>
      <c r="G1825" s="316"/>
    </row>
    <row r="1826" spans="4:7" ht="11.25">
      <c r="D1826" s="297"/>
      <c r="E1826" s="316"/>
      <c r="F1826" s="316"/>
      <c r="G1826" s="316"/>
    </row>
    <row r="1827" spans="4:7" ht="11.25">
      <c r="D1827" s="297"/>
      <c r="E1827" s="316"/>
      <c r="F1827" s="316"/>
      <c r="G1827" s="316"/>
    </row>
    <row r="1828" spans="4:7" ht="11.25">
      <c r="D1828" s="297"/>
      <c r="E1828" s="316"/>
      <c r="F1828" s="316"/>
      <c r="G1828" s="316"/>
    </row>
    <row r="1829" spans="4:7" ht="11.25">
      <c r="D1829" s="297"/>
      <c r="E1829" s="316"/>
      <c r="F1829" s="316"/>
      <c r="G1829" s="316"/>
    </row>
    <row r="1830" spans="4:7" ht="11.25">
      <c r="D1830" s="297"/>
      <c r="E1830" s="316"/>
      <c r="F1830" s="316"/>
      <c r="G1830" s="316"/>
    </row>
    <row r="1831" spans="4:7" ht="11.25">
      <c r="D1831" s="297"/>
      <c r="E1831" s="316"/>
      <c r="F1831" s="316"/>
      <c r="G1831" s="316"/>
    </row>
    <row r="1832" spans="4:7" ht="11.25">
      <c r="D1832" s="297"/>
      <c r="E1832" s="316"/>
      <c r="F1832" s="316"/>
      <c r="G1832" s="316"/>
    </row>
    <row r="1833" spans="4:7" ht="11.25">
      <c r="D1833" s="297"/>
      <c r="E1833" s="316"/>
      <c r="F1833" s="316"/>
      <c r="G1833" s="316"/>
    </row>
    <row r="1834" spans="4:7" ht="11.25">
      <c r="D1834" s="297"/>
      <c r="E1834" s="316"/>
      <c r="F1834" s="316"/>
      <c r="G1834" s="316"/>
    </row>
    <row r="1835" spans="4:7" ht="11.25">
      <c r="D1835" s="297"/>
      <c r="E1835" s="316"/>
      <c r="F1835" s="316"/>
      <c r="G1835" s="316"/>
    </row>
    <row r="1836" spans="4:7" ht="11.25">
      <c r="D1836" s="297"/>
      <c r="E1836" s="316"/>
      <c r="F1836" s="316"/>
      <c r="G1836" s="316"/>
    </row>
    <row r="1837" spans="4:7" ht="11.25">
      <c r="D1837" s="297"/>
      <c r="E1837" s="316"/>
      <c r="F1837" s="316"/>
      <c r="G1837" s="316"/>
    </row>
    <row r="1838" spans="4:7" ht="11.25">
      <c r="D1838" s="297"/>
      <c r="E1838" s="316"/>
      <c r="F1838" s="316"/>
      <c r="G1838" s="316"/>
    </row>
    <row r="1839" spans="4:7" ht="11.25">
      <c r="D1839" s="297"/>
      <c r="E1839" s="316"/>
      <c r="F1839" s="316"/>
      <c r="G1839" s="316"/>
    </row>
    <row r="1840" spans="4:7" ht="11.25">
      <c r="D1840" s="297"/>
      <c r="E1840" s="316"/>
      <c r="F1840" s="316"/>
      <c r="G1840" s="316"/>
    </row>
    <row r="1841" spans="4:7" ht="11.25">
      <c r="D1841" s="297"/>
      <c r="E1841" s="316"/>
      <c r="F1841" s="316"/>
      <c r="G1841" s="316"/>
    </row>
    <row r="1842" spans="4:7" ht="11.25">
      <c r="D1842" s="297"/>
      <c r="E1842" s="316"/>
      <c r="F1842" s="316"/>
      <c r="G1842" s="316"/>
    </row>
    <row r="1843" spans="4:7" ht="11.25">
      <c r="D1843" s="297"/>
      <c r="E1843" s="316"/>
      <c r="F1843" s="316"/>
      <c r="G1843" s="316"/>
    </row>
    <row r="1844" spans="4:7" ht="11.25">
      <c r="D1844" s="297"/>
      <c r="E1844" s="316"/>
      <c r="F1844" s="316"/>
      <c r="G1844" s="316"/>
    </row>
    <row r="1845" spans="4:7" ht="11.25">
      <c r="D1845" s="297"/>
      <c r="E1845" s="316"/>
      <c r="F1845" s="316"/>
      <c r="G1845" s="316"/>
    </row>
    <row r="1846" spans="4:7" ht="11.25">
      <c r="D1846" s="297"/>
      <c r="E1846" s="316"/>
      <c r="F1846" s="316"/>
      <c r="G1846" s="316"/>
    </row>
    <row r="1847" spans="4:7" ht="11.25">
      <c r="D1847" s="297"/>
      <c r="E1847" s="316"/>
      <c r="F1847" s="316"/>
      <c r="G1847" s="316"/>
    </row>
    <row r="1848" spans="4:7" ht="11.25">
      <c r="D1848" s="297"/>
      <c r="E1848" s="316"/>
      <c r="F1848" s="316"/>
      <c r="G1848" s="316"/>
    </row>
    <row r="1849" spans="4:7" ht="11.25">
      <c r="D1849" s="297"/>
      <c r="E1849" s="316"/>
      <c r="F1849" s="316"/>
      <c r="G1849" s="316"/>
    </row>
    <row r="1850" spans="4:7" ht="11.25">
      <c r="D1850" s="297"/>
      <c r="E1850" s="316"/>
      <c r="F1850" s="316"/>
      <c r="G1850" s="316"/>
    </row>
    <row r="1851" spans="4:7" ht="11.25">
      <c r="D1851" s="297"/>
      <c r="E1851" s="316"/>
      <c r="F1851" s="316"/>
      <c r="G1851" s="316"/>
    </row>
    <row r="1852" spans="4:7" ht="11.25">
      <c r="D1852" s="297"/>
      <c r="E1852" s="316"/>
      <c r="F1852" s="316"/>
      <c r="G1852" s="316"/>
    </row>
    <row r="1853" spans="4:7" ht="11.25">
      <c r="D1853" s="297"/>
      <c r="E1853" s="316"/>
      <c r="F1853" s="316"/>
      <c r="G1853" s="316"/>
    </row>
    <row r="1854" spans="4:7" ht="11.25">
      <c r="D1854" s="297"/>
      <c r="E1854" s="316"/>
      <c r="F1854" s="316"/>
      <c r="G1854" s="316"/>
    </row>
    <row r="1855" spans="4:7" ht="11.25">
      <c r="D1855" s="297"/>
      <c r="E1855" s="316"/>
      <c r="F1855" s="316"/>
      <c r="G1855" s="316"/>
    </row>
    <row r="1856" spans="4:7" ht="11.25">
      <c r="D1856" s="297"/>
      <c r="E1856" s="316"/>
      <c r="F1856" s="316"/>
      <c r="G1856" s="316"/>
    </row>
    <row r="1857" spans="4:7" ht="11.25">
      <c r="D1857" s="297"/>
      <c r="E1857" s="316"/>
      <c r="F1857" s="316"/>
      <c r="G1857" s="316"/>
    </row>
    <row r="1858" spans="4:7" ht="11.25">
      <c r="D1858" s="297"/>
      <c r="E1858" s="316"/>
      <c r="F1858" s="316"/>
      <c r="G1858" s="316"/>
    </row>
    <row r="1859" spans="4:7" ht="11.25">
      <c r="D1859" s="297"/>
      <c r="E1859" s="316"/>
      <c r="F1859" s="316"/>
      <c r="G1859" s="316"/>
    </row>
    <row r="1860" spans="4:7" ht="11.25">
      <c r="D1860" s="297"/>
      <c r="E1860" s="316"/>
      <c r="F1860" s="316"/>
      <c r="G1860" s="316"/>
    </row>
    <row r="1861" spans="4:7" ht="11.25">
      <c r="D1861" s="297"/>
      <c r="E1861" s="316"/>
      <c r="F1861" s="316"/>
      <c r="G1861" s="316"/>
    </row>
    <row r="1862" spans="4:7" ht="11.25">
      <c r="D1862" s="297"/>
      <c r="E1862" s="316"/>
      <c r="F1862" s="316"/>
      <c r="G1862" s="316"/>
    </row>
    <row r="1863" spans="4:7" ht="11.25">
      <c r="D1863" s="297"/>
      <c r="E1863" s="316"/>
      <c r="F1863" s="316"/>
      <c r="G1863" s="316"/>
    </row>
    <row r="1864" spans="4:7" ht="11.25">
      <c r="D1864" s="297"/>
      <c r="E1864" s="316"/>
      <c r="F1864" s="316"/>
      <c r="G1864" s="316"/>
    </row>
    <row r="1865" spans="4:7" ht="11.25">
      <c r="D1865" s="297"/>
      <c r="E1865" s="316"/>
      <c r="F1865" s="316"/>
      <c r="G1865" s="316"/>
    </row>
    <row r="1866" spans="4:7" ht="11.25">
      <c r="D1866" s="297"/>
      <c r="E1866" s="316"/>
      <c r="F1866" s="316"/>
      <c r="G1866" s="316"/>
    </row>
    <row r="1867" spans="4:7" ht="11.25">
      <c r="D1867" s="297"/>
      <c r="E1867" s="316"/>
      <c r="F1867" s="316"/>
      <c r="G1867" s="316"/>
    </row>
    <row r="1868" spans="4:7" ht="11.25">
      <c r="D1868" s="297"/>
      <c r="E1868" s="316"/>
      <c r="F1868" s="316"/>
      <c r="G1868" s="316"/>
    </row>
    <row r="1869" spans="4:7" ht="11.25">
      <c r="D1869" s="297"/>
      <c r="E1869" s="316"/>
      <c r="F1869" s="316"/>
      <c r="G1869" s="316"/>
    </row>
    <row r="1870" spans="4:7" ht="11.25">
      <c r="D1870" s="297"/>
      <c r="E1870" s="316"/>
      <c r="F1870" s="316"/>
      <c r="G1870" s="316"/>
    </row>
    <row r="1871" spans="4:7" ht="11.25">
      <c r="D1871" s="297"/>
      <c r="E1871" s="316"/>
      <c r="F1871" s="316"/>
      <c r="G1871" s="316"/>
    </row>
    <row r="1872" spans="4:7" ht="11.25">
      <c r="D1872" s="297"/>
      <c r="E1872" s="316"/>
      <c r="F1872" s="316"/>
      <c r="G1872" s="316"/>
    </row>
    <row r="1873" spans="4:7" ht="11.25">
      <c r="D1873" s="297"/>
      <c r="E1873" s="316"/>
      <c r="F1873" s="316"/>
      <c r="G1873" s="316"/>
    </row>
    <row r="1874" spans="4:7" ht="11.25">
      <c r="D1874" s="297"/>
      <c r="E1874" s="316"/>
      <c r="F1874" s="316"/>
      <c r="G1874" s="316"/>
    </row>
    <row r="1875" spans="4:7" ht="11.25">
      <c r="D1875" s="297"/>
      <c r="E1875" s="316"/>
      <c r="F1875" s="316"/>
      <c r="G1875" s="316"/>
    </row>
    <row r="1876" spans="4:7" ht="11.25">
      <c r="D1876" s="297"/>
      <c r="E1876" s="316"/>
      <c r="F1876" s="316"/>
      <c r="G1876" s="316"/>
    </row>
    <row r="1877" spans="4:7" ht="11.25">
      <c r="D1877" s="297"/>
      <c r="E1877" s="316"/>
      <c r="F1877" s="316"/>
      <c r="G1877" s="316"/>
    </row>
    <row r="1878" spans="4:7" ht="11.25">
      <c r="D1878" s="297"/>
      <c r="E1878" s="316"/>
      <c r="F1878" s="316"/>
      <c r="G1878" s="316"/>
    </row>
    <row r="1879" spans="4:7" ht="11.25">
      <c r="D1879" s="297"/>
      <c r="E1879" s="316"/>
      <c r="F1879" s="316"/>
      <c r="G1879" s="316"/>
    </row>
    <row r="1880" spans="4:7" ht="11.25">
      <c r="D1880" s="297"/>
      <c r="E1880" s="316"/>
      <c r="F1880" s="316"/>
      <c r="G1880" s="316"/>
    </row>
    <row r="1881" spans="4:7" ht="11.25">
      <c r="D1881" s="297"/>
      <c r="E1881" s="316"/>
      <c r="F1881" s="316"/>
      <c r="G1881" s="316"/>
    </row>
    <row r="1882" spans="4:7" ht="11.25">
      <c r="D1882" s="297"/>
      <c r="E1882" s="316"/>
      <c r="F1882" s="316"/>
      <c r="G1882" s="316"/>
    </row>
    <row r="1883" spans="4:7" ht="11.25">
      <c r="D1883" s="297"/>
      <c r="E1883" s="316"/>
      <c r="F1883" s="316"/>
      <c r="G1883" s="316"/>
    </row>
    <row r="1884" spans="4:7" ht="11.25">
      <c r="D1884" s="297"/>
      <c r="E1884" s="316"/>
      <c r="F1884" s="316"/>
      <c r="G1884" s="316"/>
    </row>
    <row r="1885" spans="4:7" ht="11.25">
      <c r="D1885" s="297"/>
      <c r="E1885" s="316"/>
      <c r="F1885" s="316"/>
      <c r="G1885" s="316"/>
    </row>
    <row r="1886" spans="4:7" ht="11.25">
      <c r="D1886" s="297"/>
      <c r="E1886" s="316"/>
      <c r="F1886" s="316"/>
      <c r="G1886" s="316"/>
    </row>
    <row r="1887" spans="4:7" ht="11.25">
      <c r="D1887" s="297"/>
      <c r="E1887" s="316"/>
      <c r="F1887" s="316"/>
      <c r="G1887" s="316"/>
    </row>
    <row r="1888" spans="4:7" ht="11.25">
      <c r="D1888" s="297"/>
      <c r="E1888" s="316"/>
      <c r="F1888" s="316"/>
      <c r="G1888" s="316"/>
    </row>
    <row r="1889" spans="4:7" ht="11.25">
      <c r="D1889" s="297"/>
      <c r="E1889" s="316"/>
      <c r="F1889" s="316"/>
      <c r="G1889" s="316"/>
    </row>
    <row r="1890" spans="4:7" ht="11.25">
      <c r="D1890" s="297"/>
      <c r="E1890" s="316"/>
      <c r="F1890" s="316"/>
      <c r="G1890" s="316"/>
    </row>
    <row r="1891" spans="4:7" ht="11.25">
      <c r="D1891" s="297"/>
      <c r="E1891" s="316"/>
      <c r="F1891" s="316"/>
      <c r="G1891" s="316"/>
    </row>
    <row r="1892" spans="4:7" ht="11.25">
      <c r="D1892" s="297"/>
      <c r="E1892" s="316"/>
      <c r="F1892" s="316"/>
      <c r="G1892" s="316"/>
    </row>
    <row r="1893" spans="4:7" ht="11.25">
      <c r="D1893" s="297"/>
      <c r="E1893" s="316"/>
      <c r="F1893" s="316"/>
      <c r="G1893" s="316"/>
    </row>
    <row r="1894" spans="4:7" ht="11.25">
      <c r="D1894" s="297"/>
      <c r="E1894" s="316"/>
      <c r="F1894" s="316"/>
      <c r="G1894" s="316"/>
    </row>
    <row r="1895" spans="4:7" ht="11.25">
      <c r="D1895" s="297"/>
      <c r="E1895" s="316"/>
      <c r="F1895" s="316"/>
      <c r="G1895" s="316"/>
    </row>
    <row r="1896" spans="4:7" ht="11.25">
      <c r="D1896" s="297"/>
      <c r="E1896" s="316"/>
      <c r="F1896" s="316"/>
      <c r="G1896" s="316"/>
    </row>
    <row r="1897" spans="4:7" ht="11.25">
      <c r="D1897" s="297"/>
      <c r="E1897" s="316"/>
      <c r="F1897" s="316"/>
      <c r="G1897" s="316"/>
    </row>
    <row r="1898" spans="4:7" ht="11.25">
      <c r="D1898" s="297"/>
      <c r="E1898" s="316"/>
      <c r="F1898" s="316"/>
      <c r="G1898" s="316"/>
    </row>
    <row r="1899" spans="4:7" ht="11.25">
      <c r="D1899" s="297"/>
      <c r="E1899" s="316"/>
      <c r="F1899" s="316"/>
      <c r="G1899" s="316"/>
    </row>
    <row r="1900" spans="4:7" ht="11.25">
      <c r="D1900" s="297"/>
      <c r="E1900" s="316"/>
      <c r="F1900" s="316"/>
      <c r="G1900" s="316"/>
    </row>
    <row r="1901" spans="4:7" ht="11.25">
      <c r="D1901" s="297"/>
      <c r="E1901" s="316"/>
      <c r="F1901" s="316"/>
      <c r="G1901" s="316"/>
    </row>
    <row r="1902" spans="4:7" ht="11.25">
      <c r="D1902" s="297"/>
      <c r="E1902" s="316"/>
      <c r="F1902" s="316"/>
      <c r="G1902" s="316"/>
    </row>
    <row r="1903" spans="4:7" ht="11.25">
      <c r="D1903" s="297"/>
      <c r="E1903" s="316"/>
      <c r="F1903" s="316"/>
      <c r="G1903" s="316"/>
    </row>
    <row r="1904" spans="4:7" ht="11.25">
      <c r="D1904" s="297"/>
      <c r="E1904" s="316"/>
      <c r="F1904" s="316"/>
      <c r="G1904" s="316"/>
    </row>
    <row r="1905" spans="4:7" ht="11.25">
      <c r="D1905" s="297"/>
      <c r="E1905" s="316"/>
      <c r="F1905" s="316"/>
      <c r="G1905" s="316"/>
    </row>
    <row r="1906" spans="4:7" ht="11.25">
      <c r="D1906" s="297"/>
      <c r="E1906" s="316"/>
      <c r="F1906" s="316"/>
      <c r="G1906" s="316"/>
    </row>
    <row r="1907" spans="4:7" ht="11.25">
      <c r="D1907" s="297"/>
      <c r="E1907" s="316"/>
      <c r="F1907" s="316"/>
      <c r="G1907" s="316"/>
    </row>
    <row r="1908" spans="4:7" ht="11.25">
      <c r="D1908" s="297"/>
      <c r="E1908" s="316"/>
      <c r="F1908" s="316"/>
      <c r="G1908" s="316"/>
    </row>
    <row r="1909" spans="4:7" ht="11.25">
      <c r="D1909" s="297"/>
      <c r="E1909" s="316"/>
      <c r="F1909" s="316"/>
      <c r="G1909" s="316"/>
    </row>
    <row r="1910" spans="4:7" ht="11.25">
      <c r="D1910" s="297"/>
      <c r="E1910" s="316"/>
      <c r="F1910" s="316"/>
      <c r="G1910" s="316"/>
    </row>
    <row r="1911" spans="4:7" ht="11.25">
      <c r="D1911" s="297"/>
      <c r="E1911" s="316"/>
      <c r="F1911" s="316"/>
      <c r="G1911" s="316"/>
    </row>
    <row r="1912" spans="4:7" ht="11.25">
      <c r="D1912" s="297"/>
      <c r="E1912" s="316"/>
      <c r="F1912" s="316"/>
      <c r="G1912" s="316"/>
    </row>
    <row r="1913" spans="4:7" ht="11.25">
      <c r="D1913" s="297"/>
      <c r="E1913" s="316"/>
      <c r="F1913" s="316"/>
      <c r="G1913" s="316"/>
    </row>
    <row r="1914" spans="4:7" ht="11.25">
      <c r="D1914" s="297"/>
      <c r="E1914" s="316"/>
      <c r="F1914" s="316"/>
      <c r="G1914" s="316"/>
    </row>
    <row r="1915" spans="4:7" ht="11.25">
      <c r="D1915" s="297"/>
      <c r="E1915" s="316"/>
      <c r="F1915" s="316"/>
      <c r="G1915" s="316"/>
    </row>
    <row r="1916" spans="4:7" ht="11.25">
      <c r="D1916" s="297"/>
      <c r="E1916" s="316"/>
      <c r="F1916" s="316"/>
      <c r="G1916" s="316"/>
    </row>
    <row r="1917" spans="4:7" ht="11.25">
      <c r="D1917" s="297"/>
      <c r="E1917" s="316"/>
      <c r="F1917" s="316"/>
      <c r="G1917" s="316"/>
    </row>
    <row r="1918" spans="4:7" ht="11.25">
      <c r="D1918" s="297"/>
      <c r="E1918" s="316"/>
      <c r="F1918" s="316"/>
      <c r="G1918" s="316"/>
    </row>
    <row r="1919" spans="4:7" ht="11.25">
      <c r="D1919" s="297"/>
      <c r="E1919" s="316"/>
      <c r="F1919" s="316"/>
      <c r="G1919" s="316"/>
    </row>
    <row r="1920" spans="4:7" ht="11.25">
      <c r="D1920" s="297"/>
      <c r="E1920" s="316"/>
      <c r="F1920" s="316"/>
      <c r="G1920" s="316"/>
    </row>
    <row r="1921" spans="4:7" ht="11.25">
      <c r="D1921" s="297"/>
      <c r="E1921" s="316"/>
      <c r="F1921" s="316"/>
      <c r="G1921" s="316"/>
    </row>
    <row r="1922" spans="4:7" ht="11.25">
      <c r="D1922" s="297"/>
      <c r="E1922" s="316"/>
      <c r="F1922" s="316"/>
      <c r="G1922" s="316"/>
    </row>
    <row r="1923" spans="4:7" ht="11.25">
      <c r="D1923" s="297"/>
      <c r="E1923" s="316"/>
      <c r="F1923" s="316"/>
      <c r="G1923" s="316"/>
    </row>
    <row r="1924" spans="4:7" ht="11.25">
      <c r="D1924" s="297"/>
      <c r="E1924" s="316"/>
      <c r="F1924" s="316"/>
      <c r="G1924" s="316"/>
    </row>
    <row r="1925" spans="4:7" ht="11.25">
      <c r="D1925" s="297"/>
      <c r="E1925" s="316"/>
      <c r="F1925" s="316"/>
      <c r="G1925" s="316"/>
    </row>
    <row r="1926" spans="4:7" ht="11.25">
      <c r="D1926" s="297"/>
      <c r="E1926" s="316"/>
      <c r="F1926" s="316"/>
      <c r="G1926" s="316"/>
    </row>
    <row r="1927" spans="4:7" ht="11.25">
      <c r="D1927" s="297"/>
      <c r="E1927" s="316"/>
      <c r="F1927" s="316"/>
      <c r="G1927" s="316"/>
    </row>
    <row r="1928" spans="4:7" ht="11.25">
      <c r="D1928" s="297"/>
      <c r="E1928" s="316"/>
      <c r="F1928" s="316"/>
      <c r="G1928" s="316"/>
    </row>
    <row r="1929" spans="4:7" ht="11.25">
      <c r="D1929" s="297"/>
      <c r="E1929" s="316"/>
      <c r="F1929" s="316"/>
      <c r="G1929" s="316"/>
    </row>
    <row r="1930" spans="4:7" ht="11.25">
      <c r="D1930" s="297"/>
      <c r="E1930" s="316"/>
      <c r="F1930" s="316"/>
      <c r="G1930" s="316"/>
    </row>
    <row r="1931" spans="4:7" ht="11.25">
      <c r="D1931" s="297"/>
      <c r="E1931" s="316"/>
      <c r="F1931" s="316"/>
      <c r="G1931" s="316"/>
    </row>
    <row r="1932" spans="4:7" ht="11.25">
      <c r="D1932" s="297"/>
      <c r="E1932" s="316"/>
      <c r="F1932" s="316"/>
      <c r="G1932" s="316"/>
    </row>
    <row r="1933" spans="4:7" ht="11.25">
      <c r="D1933" s="297"/>
      <c r="E1933" s="316"/>
      <c r="F1933" s="316"/>
      <c r="G1933" s="316"/>
    </row>
    <row r="1934" spans="4:7" ht="11.25">
      <c r="D1934" s="297"/>
      <c r="E1934" s="316"/>
      <c r="F1934" s="316"/>
      <c r="G1934" s="316"/>
    </row>
    <row r="1935" spans="4:7" ht="11.25">
      <c r="D1935" s="297"/>
      <c r="E1935" s="316"/>
      <c r="F1935" s="316"/>
      <c r="G1935" s="316"/>
    </row>
    <row r="1936" spans="4:7" ht="11.25">
      <c r="D1936" s="297"/>
      <c r="E1936" s="316"/>
      <c r="F1936" s="316"/>
      <c r="G1936" s="316"/>
    </row>
    <row r="1937" spans="4:7" ht="11.25">
      <c r="D1937" s="297"/>
      <c r="E1937" s="316"/>
      <c r="F1937" s="316"/>
      <c r="G1937" s="316"/>
    </row>
    <row r="1938" spans="4:7" ht="11.25">
      <c r="D1938" s="297"/>
      <c r="E1938" s="316"/>
      <c r="F1938" s="316"/>
      <c r="G1938" s="316"/>
    </row>
    <row r="1939" spans="4:7" ht="11.25">
      <c r="D1939" s="297"/>
      <c r="E1939" s="316"/>
      <c r="F1939" s="316"/>
      <c r="G1939" s="316"/>
    </row>
    <row r="1940" spans="4:7" ht="11.25">
      <c r="D1940" s="297"/>
      <c r="E1940" s="316"/>
      <c r="F1940" s="316"/>
      <c r="G1940" s="316"/>
    </row>
    <row r="1941" spans="4:7" ht="11.25">
      <c r="D1941" s="297"/>
      <c r="E1941" s="316"/>
      <c r="F1941" s="316"/>
      <c r="G1941" s="316"/>
    </row>
    <row r="1942" spans="4:7" ht="11.25">
      <c r="D1942" s="297"/>
      <c r="E1942" s="316"/>
      <c r="F1942" s="316"/>
      <c r="G1942" s="316"/>
    </row>
    <row r="1943" spans="4:7" ht="11.25">
      <c r="D1943" s="297"/>
      <c r="E1943" s="316"/>
      <c r="F1943" s="316"/>
      <c r="G1943" s="316"/>
    </row>
    <row r="1944" spans="4:7" ht="11.25">
      <c r="D1944" s="297"/>
      <c r="E1944" s="316"/>
      <c r="F1944" s="316"/>
      <c r="G1944" s="316"/>
    </row>
    <row r="1945" spans="4:7" ht="11.25">
      <c r="D1945" s="297"/>
      <c r="E1945" s="316"/>
      <c r="F1945" s="316"/>
      <c r="G1945" s="316"/>
    </row>
    <row r="1946" spans="4:7" ht="11.25">
      <c r="D1946" s="297"/>
      <c r="E1946" s="316"/>
      <c r="F1946" s="316"/>
      <c r="G1946" s="316"/>
    </row>
    <row r="1947" spans="4:7" ht="11.25">
      <c r="D1947" s="297"/>
      <c r="E1947" s="316"/>
      <c r="F1947" s="316"/>
      <c r="G1947" s="316"/>
    </row>
    <row r="1948" spans="4:7" ht="11.25">
      <c r="D1948" s="297"/>
      <c r="E1948" s="316"/>
      <c r="F1948" s="316"/>
      <c r="G1948" s="316"/>
    </row>
    <row r="1949" spans="4:7" ht="11.25">
      <c r="D1949" s="297"/>
      <c r="E1949" s="316"/>
      <c r="F1949" s="316"/>
      <c r="G1949" s="316"/>
    </row>
    <row r="1950" spans="4:7" ht="11.25">
      <c r="D1950" s="297"/>
      <c r="E1950" s="316"/>
      <c r="F1950" s="316"/>
      <c r="G1950" s="316"/>
    </row>
    <row r="1951" spans="4:7" ht="11.25">
      <c r="D1951" s="297"/>
      <c r="E1951" s="316"/>
      <c r="F1951" s="316"/>
      <c r="G1951" s="316"/>
    </row>
    <row r="1952" spans="4:7" ht="11.25">
      <c r="D1952" s="297"/>
      <c r="E1952" s="316"/>
      <c r="F1952" s="316"/>
      <c r="G1952" s="316"/>
    </row>
    <row r="1953" spans="4:7" ht="11.25">
      <c r="D1953" s="297"/>
      <c r="E1953" s="316"/>
      <c r="F1953" s="316"/>
      <c r="G1953" s="316"/>
    </row>
    <row r="1954" spans="4:7" ht="11.25">
      <c r="D1954" s="297"/>
      <c r="E1954" s="316"/>
      <c r="F1954" s="316"/>
      <c r="G1954" s="316"/>
    </row>
    <row r="1955" spans="4:7" ht="11.25">
      <c r="D1955" s="297"/>
      <c r="E1955" s="316"/>
      <c r="F1955" s="316"/>
      <c r="G1955" s="316"/>
    </row>
    <row r="1956" spans="4:7" ht="11.25">
      <c r="D1956" s="297"/>
      <c r="E1956" s="316"/>
      <c r="F1956" s="316"/>
      <c r="G1956" s="316"/>
    </row>
    <row r="1957" spans="4:7" ht="11.25">
      <c r="D1957" s="297"/>
      <c r="E1957" s="316"/>
      <c r="F1957" s="316"/>
      <c r="G1957" s="316"/>
    </row>
    <row r="1958" spans="4:7" ht="11.25">
      <c r="D1958" s="297"/>
      <c r="E1958" s="316"/>
      <c r="F1958" s="316"/>
      <c r="G1958" s="316"/>
    </row>
    <row r="1959" spans="4:7" ht="11.25">
      <c r="D1959" s="297"/>
      <c r="E1959" s="316"/>
      <c r="F1959" s="316"/>
      <c r="G1959" s="316"/>
    </row>
    <row r="1960" spans="4:7" ht="11.25">
      <c r="D1960" s="297"/>
      <c r="E1960" s="316"/>
      <c r="F1960" s="316"/>
      <c r="G1960" s="316"/>
    </row>
    <row r="1961" spans="4:7" ht="11.25">
      <c r="D1961" s="297"/>
      <c r="E1961" s="316"/>
      <c r="F1961" s="316"/>
      <c r="G1961" s="316"/>
    </row>
    <row r="1962" spans="4:7" ht="11.25">
      <c r="D1962" s="297"/>
      <c r="E1962" s="316"/>
      <c r="F1962" s="316"/>
      <c r="G1962" s="316"/>
    </row>
    <row r="1963" spans="4:7" ht="11.25">
      <c r="D1963" s="297"/>
      <c r="E1963" s="316"/>
      <c r="F1963" s="316"/>
      <c r="G1963" s="316"/>
    </row>
    <row r="1964" spans="4:7" ht="11.25">
      <c r="D1964" s="297"/>
      <c r="E1964" s="316"/>
      <c r="F1964" s="316"/>
      <c r="G1964" s="316"/>
    </row>
    <row r="1965" spans="4:7" ht="11.25">
      <c r="D1965" s="297"/>
      <c r="E1965" s="316"/>
      <c r="F1965" s="316"/>
      <c r="G1965" s="316"/>
    </row>
    <row r="1966" spans="4:7" ht="11.25">
      <c r="D1966" s="297"/>
      <c r="E1966" s="316"/>
      <c r="F1966" s="316"/>
      <c r="G1966" s="316"/>
    </row>
    <row r="1967" spans="4:7" ht="11.25">
      <c r="D1967" s="297"/>
      <c r="E1967" s="316"/>
      <c r="F1967" s="316"/>
      <c r="G1967" s="316"/>
    </row>
    <row r="1968" spans="4:7" ht="11.25">
      <c r="D1968" s="297"/>
      <c r="E1968" s="316"/>
      <c r="F1968" s="316"/>
      <c r="G1968" s="316"/>
    </row>
    <row r="1969" spans="4:7" ht="11.25">
      <c r="D1969" s="297"/>
      <c r="E1969" s="316"/>
      <c r="F1969" s="316"/>
      <c r="G1969" s="316"/>
    </row>
    <row r="1970" spans="4:7" ht="11.25">
      <c r="D1970" s="297"/>
      <c r="E1970" s="316"/>
      <c r="F1970" s="316"/>
      <c r="G1970" s="316"/>
    </row>
    <row r="1971" spans="4:7" ht="11.25">
      <c r="D1971" s="297"/>
      <c r="E1971" s="316"/>
      <c r="F1971" s="316"/>
      <c r="G1971" s="316"/>
    </row>
    <row r="1972" spans="4:7" ht="11.25">
      <c r="D1972" s="297"/>
      <c r="E1972" s="316"/>
      <c r="F1972" s="316"/>
      <c r="G1972" s="316"/>
    </row>
    <row r="1973" spans="4:7" ht="11.25">
      <c r="D1973" s="297"/>
      <c r="E1973" s="316"/>
      <c r="F1973" s="316"/>
      <c r="G1973" s="316"/>
    </row>
    <row r="1974" spans="4:7" ht="11.25">
      <c r="D1974" s="297"/>
      <c r="E1974" s="316"/>
      <c r="F1974" s="316"/>
      <c r="G1974" s="316"/>
    </row>
    <row r="1975" spans="4:7" ht="11.25">
      <c r="D1975" s="297"/>
      <c r="E1975" s="316"/>
      <c r="F1975" s="316"/>
      <c r="G1975" s="316"/>
    </row>
    <row r="1976" spans="4:7" ht="11.25">
      <c r="D1976" s="297"/>
      <c r="E1976" s="316"/>
      <c r="F1976" s="316"/>
      <c r="G1976" s="316"/>
    </row>
    <row r="1977" spans="4:7" ht="11.25">
      <c r="D1977" s="297"/>
      <c r="E1977" s="316"/>
      <c r="F1977" s="316"/>
      <c r="G1977" s="316"/>
    </row>
    <row r="1978" spans="4:7" ht="11.25">
      <c r="D1978" s="297"/>
      <c r="E1978" s="316"/>
      <c r="F1978" s="316"/>
      <c r="G1978" s="316"/>
    </row>
    <row r="1979" spans="4:7" ht="11.25">
      <c r="D1979" s="297"/>
      <c r="E1979" s="316"/>
      <c r="F1979" s="316"/>
      <c r="G1979" s="316"/>
    </row>
    <row r="1980" spans="4:7" ht="11.25">
      <c r="D1980" s="297"/>
      <c r="E1980" s="316"/>
      <c r="F1980" s="316"/>
      <c r="G1980" s="316"/>
    </row>
    <row r="1981" spans="4:7" ht="11.25">
      <c r="D1981" s="297"/>
      <c r="E1981" s="316"/>
      <c r="F1981" s="316"/>
      <c r="G1981" s="316"/>
    </row>
    <row r="1982" spans="4:7" ht="11.25">
      <c r="D1982" s="297"/>
      <c r="E1982" s="316"/>
      <c r="F1982" s="316"/>
      <c r="G1982" s="316"/>
    </row>
    <row r="1983" spans="4:7" ht="11.25">
      <c r="D1983" s="297"/>
      <c r="E1983" s="316"/>
      <c r="F1983" s="316"/>
      <c r="G1983" s="316"/>
    </row>
    <row r="1984" spans="4:7" ht="11.25">
      <c r="D1984" s="297"/>
      <c r="E1984" s="316"/>
      <c r="F1984" s="316"/>
      <c r="G1984" s="316"/>
    </row>
    <row r="1985" spans="4:7" ht="11.25">
      <c r="D1985" s="297"/>
      <c r="E1985" s="316"/>
      <c r="F1985" s="316"/>
      <c r="G1985" s="316"/>
    </row>
    <row r="1986" spans="4:7" ht="11.25">
      <c r="D1986" s="297"/>
      <c r="E1986" s="316"/>
      <c r="F1986" s="316"/>
      <c r="G1986" s="316"/>
    </row>
    <row r="1987" spans="4:7" ht="11.25">
      <c r="D1987" s="297"/>
      <c r="E1987" s="316"/>
      <c r="F1987" s="316"/>
      <c r="G1987" s="316"/>
    </row>
    <row r="1988" spans="4:7" ht="11.25">
      <c r="D1988" s="297"/>
      <c r="E1988" s="316"/>
      <c r="F1988" s="316"/>
      <c r="G1988" s="316"/>
    </row>
    <row r="1989" spans="4:7" ht="11.25">
      <c r="D1989" s="297"/>
      <c r="E1989" s="316"/>
      <c r="F1989" s="316"/>
      <c r="G1989" s="316"/>
    </row>
    <row r="1990" spans="4:7" ht="11.25">
      <c r="D1990" s="297"/>
      <c r="E1990" s="316"/>
      <c r="F1990" s="316"/>
      <c r="G1990" s="316"/>
    </row>
    <row r="1991" spans="4:7" ht="11.25">
      <c r="D1991" s="297"/>
      <c r="E1991" s="316"/>
      <c r="F1991" s="316"/>
      <c r="G1991" s="316"/>
    </row>
    <row r="1992" spans="4:7" ht="11.25">
      <c r="D1992" s="297"/>
      <c r="E1992" s="316"/>
      <c r="F1992" s="316"/>
      <c r="G1992" s="316"/>
    </row>
    <row r="1993" spans="4:7" ht="11.25">
      <c r="D1993" s="297"/>
      <c r="E1993" s="316"/>
      <c r="F1993" s="316"/>
      <c r="G1993" s="316"/>
    </row>
    <row r="1994" spans="4:7" ht="11.25">
      <c r="D1994" s="297"/>
      <c r="E1994" s="316"/>
      <c r="F1994" s="316"/>
      <c r="G1994" s="316"/>
    </row>
    <row r="1995" spans="4:7" ht="11.25">
      <c r="D1995" s="297"/>
      <c r="E1995" s="316"/>
      <c r="F1995" s="316"/>
      <c r="G1995" s="316"/>
    </row>
    <row r="1996" spans="4:7" ht="11.25">
      <c r="D1996" s="297"/>
      <c r="E1996" s="316"/>
      <c r="F1996" s="316"/>
      <c r="G1996" s="316"/>
    </row>
    <row r="1997" spans="4:7" ht="11.25">
      <c r="D1997" s="297"/>
      <c r="E1997" s="316"/>
      <c r="F1997" s="316"/>
      <c r="G1997" s="316"/>
    </row>
    <row r="1998" spans="4:7" ht="11.25">
      <c r="D1998" s="297"/>
      <c r="E1998" s="316"/>
      <c r="F1998" s="316"/>
      <c r="G1998" s="316"/>
    </row>
    <row r="1999" spans="4:7" ht="11.25">
      <c r="D1999" s="297"/>
      <c r="E1999" s="316"/>
      <c r="F1999" s="316"/>
      <c r="G1999" s="316"/>
    </row>
    <row r="2000" spans="4:7" ht="11.25">
      <c r="D2000" s="297"/>
      <c r="E2000" s="316"/>
      <c r="F2000" s="316"/>
      <c r="G2000" s="316"/>
    </row>
    <row r="2001" spans="4:7" ht="11.25">
      <c r="D2001" s="297"/>
      <c r="E2001" s="316"/>
      <c r="F2001" s="316"/>
      <c r="G2001" s="316"/>
    </row>
    <row r="2002" spans="4:7" ht="11.25">
      <c r="D2002" s="297"/>
      <c r="E2002" s="316"/>
      <c r="F2002" s="316"/>
      <c r="G2002" s="316"/>
    </row>
    <row r="2003" spans="4:7" ht="11.25">
      <c r="D2003" s="297"/>
      <c r="E2003" s="316"/>
      <c r="F2003" s="316"/>
      <c r="G2003" s="316"/>
    </row>
    <row r="2004" spans="4:7" ht="11.25">
      <c r="D2004" s="297"/>
      <c r="E2004" s="316"/>
      <c r="F2004" s="316"/>
      <c r="G2004" s="316"/>
    </row>
    <row r="2005" spans="4:7" ht="11.25">
      <c r="D2005" s="297"/>
      <c r="E2005" s="316"/>
      <c r="F2005" s="316"/>
      <c r="G2005" s="316"/>
    </row>
    <row r="2006" spans="4:7" ht="11.25">
      <c r="D2006" s="297"/>
      <c r="E2006" s="316"/>
      <c r="F2006" s="316"/>
      <c r="G2006" s="316"/>
    </row>
    <row r="2007" spans="4:7" ht="11.25">
      <c r="D2007" s="297"/>
      <c r="E2007" s="316"/>
      <c r="F2007" s="316"/>
      <c r="G2007" s="316"/>
    </row>
    <row r="2008" spans="4:7" ht="11.25">
      <c r="D2008" s="297"/>
      <c r="E2008" s="316"/>
      <c r="F2008" s="316"/>
      <c r="G2008" s="316"/>
    </row>
    <row r="2009" spans="4:7" ht="11.25">
      <c r="D2009" s="297"/>
      <c r="E2009" s="316"/>
      <c r="F2009" s="316"/>
      <c r="G2009" s="316"/>
    </row>
    <row r="2010" spans="4:7" ht="11.25">
      <c r="D2010" s="297"/>
      <c r="E2010" s="316"/>
      <c r="F2010" s="316"/>
      <c r="G2010" s="316"/>
    </row>
    <row r="2011" spans="4:7" ht="11.25">
      <c r="D2011" s="297"/>
      <c r="E2011" s="316"/>
      <c r="F2011" s="316"/>
      <c r="G2011" s="316"/>
    </row>
    <row r="2012" spans="4:7" ht="11.25">
      <c r="D2012" s="297"/>
      <c r="E2012" s="316"/>
      <c r="F2012" s="316"/>
      <c r="G2012" s="316"/>
    </row>
    <row r="2013" spans="4:7" ht="11.25">
      <c r="D2013" s="297"/>
      <c r="E2013" s="316"/>
      <c r="F2013" s="316"/>
      <c r="G2013" s="316"/>
    </row>
    <row r="2014" spans="4:7" ht="11.25">
      <c r="D2014" s="297"/>
      <c r="E2014" s="316"/>
      <c r="F2014" s="316"/>
      <c r="G2014" s="316"/>
    </row>
    <row r="2015" spans="4:7" ht="11.25">
      <c r="D2015" s="297"/>
      <c r="E2015" s="316"/>
      <c r="F2015" s="316"/>
      <c r="G2015" s="316"/>
    </row>
    <row r="2016" spans="4:7" ht="11.25">
      <c r="D2016" s="297"/>
      <c r="E2016" s="316"/>
      <c r="F2016" s="316"/>
      <c r="G2016" s="316"/>
    </row>
    <row r="2017" spans="4:7" ht="11.25">
      <c r="D2017" s="297"/>
      <c r="E2017" s="316"/>
      <c r="F2017" s="316"/>
      <c r="G2017" s="316"/>
    </row>
    <row r="2018" spans="4:7" ht="11.25">
      <c r="D2018" s="297"/>
      <c r="E2018" s="316"/>
      <c r="F2018" s="316"/>
      <c r="G2018" s="316"/>
    </row>
    <row r="2019" spans="4:7" ht="11.25">
      <c r="D2019" s="297"/>
      <c r="E2019" s="316"/>
      <c r="F2019" s="316"/>
      <c r="G2019" s="316"/>
    </row>
    <row r="2020" spans="4:7" ht="11.25">
      <c r="D2020" s="297"/>
      <c r="E2020" s="316"/>
      <c r="F2020" s="316"/>
      <c r="G2020" s="316"/>
    </row>
    <row r="2021" spans="4:7" ht="11.25">
      <c r="D2021" s="297"/>
      <c r="E2021" s="316"/>
      <c r="F2021" s="316"/>
      <c r="G2021" s="316"/>
    </row>
    <row r="2022" spans="4:7" ht="11.25">
      <c r="D2022" s="297"/>
      <c r="E2022" s="316"/>
      <c r="F2022" s="316"/>
      <c r="G2022" s="316"/>
    </row>
    <row r="2023" spans="4:7" ht="11.25">
      <c r="D2023" s="297"/>
      <c r="E2023" s="316"/>
      <c r="F2023" s="316"/>
      <c r="G2023" s="316"/>
    </row>
    <row r="2024" spans="4:7" ht="11.25">
      <c r="D2024" s="297"/>
      <c r="E2024" s="316"/>
      <c r="F2024" s="316"/>
      <c r="G2024" s="316"/>
    </row>
    <row r="2025" spans="4:7" ht="11.25">
      <c r="D2025" s="297"/>
      <c r="E2025" s="316"/>
      <c r="F2025" s="316"/>
      <c r="G2025" s="316"/>
    </row>
    <row r="2026" spans="4:7" ht="11.25">
      <c r="D2026" s="297"/>
      <c r="E2026" s="316"/>
      <c r="F2026" s="316"/>
      <c r="G2026" s="316"/>
    </row>
    <row r="2027" spans="4:7" ht="11.25">
      <c r="D2027" s="297"/>
      <c r="E2027" s="316"/>
      <c r="F2027" s="316"/>
      <c r="G2027" s="316"/>
    </row>
    <row r="2028" spans="4:7" ht="11.25">
      <c r="D2028" s="297"/>
      <c r="E2028" s="316"/>
      <c r="F2028" s="316"/>
      <c r="G2028" s="316"/>
    </row>
    <row r="2029" spans="4:7" ht="11.25">
      <c r="D2029" s="297"/>
      <c r="E2029" s="316"/>
      <c r="F2029" s="316"/>
      <c r="G2029" s="316"/>
    </row>
    <row r="2030" spans="4:7" ht="11.25">
      <c r="D2030" s="297"/>
      <c r="E2030" s="316"/>
      <c r="F2030" s="316"/>
      <c r="G2030" s="316"/>
    </row>
    <row r="2031" spans="4:7" ht="11.25">
      <c r="D2031" s="297"/>
      <c r="E2031" s="316"/>
      <c r="F2031" s="316"/>
      <c r="G2031" s="316"/>
    </row>
    <row r="2032" spans="4:7" ht="11.25">
      <c r="D2032" s="297"/>
      <c r="E2032" s="316"/>
      <c r="F2032" s="316"/>
      <c r="G2032" s="316"/>
    </row>
    <row r="2033" spans="4:7" ht="11.25">
      <c r="D2033" s="297"/>
      <c r="E2033" s="316"/>
      <c r="F2033" s="316"/>
      <c r="G2033" s="316"/>
    </row>
    <row r="2034" spans="4:7" ht="11.25">
      <c r="D2034" s="297"/>
      <c r="E2034" s="316"/>
      <c r="F2034" s="316"/>
      <c r="G2034" s="316"/>
    </row>
    <row r="2035" spans="4:7" ht="11.25">
      <c r="D2035" s="297"/>
      <c r="E2035" s="316"/>
      <c r="F2035" s="316"/>
      <c r="G2035" s="316"/>
    </row>
    <row r="2036" spans="4:7" ht="11.25">
      <c r="D2036" s="297"/>
      <c r="E2036" s="316"/>
      <c r="F2036" s="316"/>
      <c r="G2036" s="316"/>
    </row>
    <row r="2037" spans="4:7" ht="11.25">
      <c r="D2037" s="297"/>
      <c r="E2037" s="316"/>
      <c r="F2037" s="316"/>
      <c r="G2037" s="316"/>
    </row>
    <row r="2038" spans="4:7" ht="11.25">
      <c r="D2038" s="297"/>
      <c r="E2038" s="316"/>
      <c r="F2038" s="316"/>
      <c r="G2038" s="316"/>
    </row>
    <row r="2039" spans="4:7" ht="11.25">
      <c r="D2039" s="297"/>
      <c r="E2039" s="316"/>
      <c r="F2039" s="316"/>
      <c r="G2039" s="316"/>
    </row>
    <row r="2040" spans="4:7" ht="11.25">
      <c r="D2040" s="297"/>
      <c r="E2040" s="316"/>
      <c r="F2040" s="316"/>
      <c r="G2040" s="316"/>
    </row>
    <row r="2041" spans="4:7" ht="11.25">
      <c r="D2041" s="297"/>
      <c r="E2041" s="316"/>
      <c r="F2041" s="316"/>
      <c r="G2041" s="316"/>
    </row>
    <row r="2042" spans="4:7" ht="11.25">
      <c r="D2042" s="297"/>
      <c r="E2042" s="316"/>
      <c r="F2042" s="316"/>
      <c r="G2042" s="316"/>
    </row>
    <row r="2043" spans="4:7" ht="11.25">
      <c r="D2043" s="297"/>
      <c r="E2043" s="316"/>
      <c r="F2043" s="316"/>
      <c r="G2043" s="316"/>
    </row>
    <row r="2044" spans="4:7" ht="11.25">
      <c r="D2044" s="297"/>
      <c r="E2044" s="316"/>
      <c r="F2044" s="316"/>
      <c r="G2044" s="316"/>
    </row>
    <row r="2045" spans="4:7" ht="11.25">
      <c r="D2045" s="297"/>
      <c r="E2045" s="316"/>
      <c r="F2045" s="316"/>
      <c r="G2045" s="316"/>
    </row>
    <row r="2046" spans="4:7" ht="11.25">
      <c r="D2046" s="297"/>
      <c r="E2046" s="316"/>
      <c r="F2046" s="316"/>
      <c r="G2046" s="316"/>
    </row>
    <row r="2047" spans="4:7" ht="11.25">
      <c r="D2047" s="297"/>
      <c r="E2047" s="316"/>
      <c r="F2047" s="316"/>
      <c r="G2047" s="316"/>
    </row>
    <row r="2048" spans="4:7" ht="11.25">
      <c r="D2048" s="297"/>
      <c r="E2048" s="316"/>
      <c r="F2048" s="316"/>
      <c r="G2048" s="316"/>
    </row>
    <row r="2049" spans="4:7" ht="11.25">
      <c r="D2049" s="297"/>
      <c r="E2049" s="316"/>
      <c r="F2049" s="316"/>
      <c r="G2049" s="316"/>
    </row>
    <row r="2050" spans="4:7" ht="11.25">
      <c r="D2050" s="297"/>
      <c r="E2050" s="316"/>
      <c r="F2050" s="316"/>
      <c r="G2050" s="316"/>
    </row>
    <row r="2051" spans="4:7" ht="11.25">
      <c r="D2051" s="297"/>
      <c r="E2051" s="316"/>
      <c r="F2051" s="316"/>
      <c r="G2051" s="316"/>
    </row>
    <row r="2052" spans="4:7" ht="11.25">
      <c r="D2052" s="297"/>
      <c r="E2052" s="316"/>
      <c r="F2052" s="316"/>
      <c r="G2052" s="316"/>
    </row>
    <row r="2053" spans="4:7" ht="11.25">
      <c r="D2053" s="297"/>
      <c r="E2053" s="316"/>
      <c r="F2053" s="316"/>
      <c r="G2053" s="316"/>
    </row>
    <row r="2054" spans="4:7" ht="11.25">
      <c r="D2054" s="297"/>
      <c r="E2054" s="316"/>
      <c r="F2054" s="316"/>
      <c r="G2054" s="316"/>
    </row>
    <row r="2055" spans="4:7" ht="11.25">
      <c r="D2055" s="297"/>
      <c r="E2055" s="316"/>
      <c r="F2055" s="316"/>
      <c r="G2055" s="316"/>
    </row>
    <row r="2056" spans="4:7" ht="11.25">
      <c r="D2056" s="297"/>
      <c r="E2056" s="316"/>
      <c r="F2056" s="316"/>
      <c r="G2056" s="316"/>
    </row>
    <row r="2057" spans="4:7" ht="11.25">
      <c r="D2057" s="297"/>
      <c r="E2057" s="316"/>
      <c r="F2057" s="316"/>
      <c r="G2057" s="316"/>
    </row>
    <row r="2058" spans="4:7" ht="11.25">
      <c r="D2058" s="297"/>
      <c r="E2058" s="316"/>
      <c r="F2058" s="316"/>
      <c r="G2058" s="316"/>
    </row>
    <row r="2059" spans="4:7" ht="11.25">
      <c r="D2059" s="297"/>
      <c r="E2059" s="316"/>
      <c r="F2059" s="316"/>
      <c r="G2059" s="316"/>
    </row>
    <row r="2060" spans="4:7" ht="11.25">
      <c r="D2060" s="297"/>
      <c r="E2060" s="316"/>
      <c r="F2060" s="316"/>
      <c r="G2060" s="316"/>
    </row>
    <row r="2061" spans="4:7" ht="11.25">
      <c r="D2061" s="297"/>
      <c r="E2061" s="316"/>
      <c r="F2061" s="316"/>
      <c r="G2061" s="316"/>
    </row>
    <row r="2062" spans="4:7" ht="11.25">
      <c r="D2062" s="297"/>
      <c r="E2062" s="316"/>
      <c r="F2062" s="316"/>
      <c r="G2062" s="316"/>
    </row>
    <row r="2063" spans="4:7" ht="11.25">
      <c r="D2063" s="297"/>
      <c r="E2063" s="316"/>
      <c r="F2063" s="316"/>
      <c r="G2063" s="316"/>
    </row>
    <row r="2064" spans="4:7" ht="11.25">
      <c r="D2064" s="297"/>
      <c r="E2064" s="316"/>
      <c r="F2064" s="316"/>
      <c r="G2064" s="316"/>
    </row>
    <row r="2065" spans="4:7" ht="11.25">
      <c r="D2065" s="297"/>
      <c r="E2065" s="316"/>
      <c r="F2065" s="316"/>
      <c r="G2065" s="316"/>
    </row>
    <row r="2066" spans="4:7" ht="11.25">
      <c r="D2066" s="297"/>
      <c r="E2066" s="316"/>
      <c r="F2066" s="316"/>
      <c r="G2066" s="316"/>
    </row>
    <row r="2067" spans="4:7" ht="11.25">
      <c r="D2067" s="297"/>
      <c r="E2067" s="316"/>
      <c r="F2067" s="316"/>
      <c r="G2067" s="316"/>
    </row>
    <row r="2068" spans="4:7" ht="11.25">
      <c r="D2068" s="297"/>
      <c r="E2068" s="316"/>
      <c r="F2068" s="316"/>
      <c r="G2068" s="316"/>
    </row>
    <row r="2069" spans="4:7" ht="11.25">
      <c r="D2069" s="297"/>
      <c r="E2069" s="316"/>
      <c r="F2069" s="316"/>
      <c r="G2069" s="316"/>
    </row>
    <row r="2070" spans="4:7" ht="11.25">
      <c r="D2070" s="297"/>
      <c r="E2070" s="316"/>
      <c r="F2070" s="316"/>
      <c r="G2070" s="316"/>
    </row>
    <row r="2071" spans="4:7" ht="11.25">
      <c r="D2071" s="297"/>
      <c r="E2071" s="316"/>
      <c r="F2071" s="316"/>
      <c r="G2071" s="316"/>
    </row>
    <row r="2072" spans="4:7" ht="11.25">
      <c r="D2072" s="297"/>
      <c r="E2072" s="316"/>
      <c r="F2072" s="316"/>
      <c r="G2072" s="316"/>
    </row>
    <row r="2073" spans="4:7" ht="11.25">
      <c r="D2073" s="297"/>
      <c r="E2073" s="316"/>
      <c r="F2073" s="316"/>
      <c r="G2073" s="316"/>
    </row>
    <row r="2074" spans="4:7" ht="11.25">
      <c r="D2074" s="297"/>
      <c r="E2074" s="316"/>
      <c r="F2074" s="316"/>
      <c r="G2074" s="316"/>
    </row>
    <row r="2075" spans="4:7" ht="11.25">
      <c r="D2075" s="297"/>
      <c r="E2075" s="316"/>
      <c r="F2075" s="316"/>
      <c r="G2075" s="316"/>
    </row>
    <row r="2076" spans="4:7" ht="11.25">
      <c r="D2076" s="297"/>
      <c r="E2076" s="316"/>
      <c r="F2076" s="316"/>
      <c r="G2076" s="316"/>
    </row>
    <row r="2077" spans="4:7" ht="11.25">
      <c r="D2077" s="297"/>
      <c r="E2077" s="316"/>
      <c r="F2077" s="316"/>
      <c r="G2077" s="316"/>
    </row>
    <row r="2078" spans="4:7" ht="11.25">
      <c r="D2078" s="297"/>
      <c r="E2078" s="316"/>
      <c r="F2078" s="316"/>
      <c r="G2078" s="316"/>
    </row>
    <row r="2079" spans="4:7" ht="11.25">
      <c r="D2079" s="297"/>
      <c r="E2079" s="316"/>
      <c r="F2079" s="316"/>
      <c r="G2079" s="316"/>
    </row>
    <row r="2080" spans="4:7" ht="11.25">
      <c r="D2080" s="297"/>
      <c r="E2080" s="316"/>
      <c r="F2080" s="316"/>
      <c r="G2080" s="316"/>
    </row>
    <row r="2081" spans="4:7" ht="11.25">
      <c r="D2081" s="297"/>
      <c r="E2081" s="316"/>
      <c r="F2081" s="316"/>
      <c r="G2081" s="316"/>
    </row>
    <row r="2082" spans="4:7" ht="11.25">
      <c r="D2082" s="297"/>
      <c r="E2082" s="316"/>
      <c r="F2082" s="316"/>
      <c r="G2082" s="316"/>
    </row>
    <row r="2083" spans="4:7" ht="11.25">
      <c r="D2083" s="297"/>
      <c r="E2083" s="316"/>
      <c r="F2083" s="316"/>
      <c r="G2083" s="316"/>
    </row>
    <row r="2084" spans="4:7" ht="11.25">
      <c r="D2084" s="297"/>
      <c r="E2084" s="316"/>
      <c r="F2084" s="316"/>
      <c r="G2084" s="316"/>
    </row>
    <row r="2085" spans="4:7" ht="11.25">
      <c r="D2085" s="297"/>
      <c r="E2085" s="316"/>
      <c r="F2085" s="316"/>
      <c r="G2085" s="316"/>
    </row>
    <row r="2086" spans="4:7" ht="11.25">
      <c r="D2086" s="297"/>
      <c r="E2086" s="316"/>
      <c r="F2086" s="316"/>
      <c r="G2086" s="316"/>
    </row>
    <row r="2087" spans="4:7" ht="11.25">
      <c r="D2087" s="297"/>
      <c r="E2087" s="316"/>
      <c r="F2087" s="316"/>
      <c r="G2087" s="316"/>
    </row>
    <row r="2088" spans="4:7" ht="11.25">
      <c r="D2088" s="297"/>
      <c r="E2088" s="316"/>
      <c r="F2088" s="316"/>
      <c r="G2088" s="316"/>
    </row>
    <row r="2089" spans="4:7" ht="11.25">
      <c r="D2089" s="297"/>
      <c r="E2089" s="316"/>
      <c r="F2089" s="316"/>
      <c r="G2089" s="316"/>
    </row>
    <row r="2090" spans="4:7" ht="11.25">
      <c r="D2090" s="297"/>
      <c r="E2090" s="316"/>
      <c r="F2090" s="316"/>
      <c r="G2090" s="316"/>
    </row>
    <row r="2091" spans="4:7" ht="11.25">
      <c r="D2091" s="297"/>
      <c r="E2091" s="316"/>
      <c r="F2091" s="316"/>
      <c r="G2091" s="316"/>
    </row>
    <row r="2092" spans="4:7" ht="11.25">
      <c r="D2092" s="297"/>
      <c r="E2092" s="316"/>
      <c r="F2092" s="316"/>
      <c r="G2092" s="316"/>
    </row>
    <row r="2093" spans="4:7" ht="11.25">
      <c r="D2093" s="297"/>
      <c r="E2093" s="316"/>
      <c r="F2093" s="316"/>
      <c r="G2093" s="316"/>
    </row>
    <row r="2094" spans="4:7" ht="11.25">
      <c r="D2094" s="297"/>
      <c r="E2094" s="316"/>
      <c r="F2094" s="316"/>
      <c r="G2094" s="316"/>
    </row>
    <row r="2095" spans="4:7" ht="11.25">
      <c r="D2095" s="297"/>
      <c r="E2095" s="316"/>
      <c r="F2095" s="316"/>
      <c r="G2095" s="316"/>
    </row>
    <row r="2096" spans="4:7" ht="11.25">
      <c r="D2096" s="297"/>
      <c r="E2096" s="316"/>
      <c r="F2096" s="316"/>
      <c r="G2096" s="316"/>
    </row>
    <row r="2097" spans="4:7" ht="11.25">
      <c r="D2097" s="297"/>
      <c r="E2097" s="316"/>
      <c r="F2097" s="316"/>
      <c r="G2097" s="316"/>
    </row>
    <row r="2098" spans="4:7" ht="11.25">
      <c r="D2098" s="297"/>
      <c r="E2098" s="316"/>
      <c r="F2098" s="316"/>
      <c r="G2098" s="316"/>
    </row>
    <row r="2099" spans="4:7" ht="11.25">
      <c r="D2099" s="297"/>
      <c r="E2099" s="316"/>
      <c r="F2099" s="316"/>
      <c r="G2099" s="316"/>
    </row>
    <row r="2100" spans="4:7" ht="11.25">
      <c r="D2100" s="297"/>
      <c r="E2100" s="316"/>
      <c r="F2100" s="316"/>
      <c r="G2100" s="316"/>
    </row>
    <row r="2101" spans="4:7" ht="11.25">
      <c r="D2101" s="297"/>
      <c r="E2101" s="316"/>
      <c r="F2101" s="316"/>
      <c r="G2101" s="316"/>
    </row>
    <row r="2102" spans="4:7" ht="11.25">
      <c r="D2102" s="297"/>
      <c r="E2102" s="316"/>
      <c r="F2102" s="316"/>
      <c r="G2102" s="316"/>
    </row>
    <row r="2103" spans="4:7" ht="11.25">
      <c r="D2103" s="297"/>
      <c r="E2103" s="316"/>
      <c r="F2103" s="316"/>
      <c r="G2103" s="316"/>
    </row>
    <row r="2104" spans="4:7" ht="11.25">
      <c r="D2104" s="297"/>
      <c r="E2104" s="316"/>
      <c r="F2104" s="316"/>
      <c r="G2104" s="316"/>
    </row>
    <row r="2105" spans="4:7" ht="11.25">
      <c r="D2105" s="297"/>
      <c r="E2105" s="316"/>
      <c r="F2105" s="316"/>
      <c r="G2105" s="316"/>
    </row>
    <row r="2106" spans="4:7" ht="11.25">
      <c r="D2106" s="297"/>
      <c r="E2106" s="316"/>
      <c r="F2106" s="316"/>
      <c r="G2106" s="316"/>
    </row>
    <row r="2107" spans="4:7" ht="11.25">
      <c r="D2107" s="297"/>
      <c r="E2107" s="316"/>
      <c r="F2107" s="316"/>
      <c r="G2107" s="316"/>
    </row>
    <row r="2108" spans="4:7" ht="11.25">
      <c r="D2108" s="297"/>
      <c r="E2108" s="316"/>
      <c r="F2108" s="316"/>
      <c r="G2108" s="316"/>
    </row>
    <row r="2109" spans="4:7" ht="11.25">
      <c r="D2109" s="297"/>
      <c r="E2109" s="316"/>
      <c r="F2109" s="316"/>
      <c r="G2109" s="316"/>
    </row>
    <row r="2110" spans="4:7" ht="11.25">
      <c r="D2110" s="297"/>
      <c r="E2110" s="316"/>
      <c r="F2110" s="316"/>
      <c r="G2110" s="316"/>
    </row>
    <row r="2111" spans="4:7" ht="11.25">
      <c r="D2111" s="297"/>
      <c r="E2111" s="316"/>
      <c r="F2111" s="316"/>
      <c r="G2111" s="316"/>
    </row>
    <row r="2112" spans="4:7" ht="11.25">
      <c r="D2112" s="297"/>
      <c r="E2112" s="316"/>
      <c r="F2112" s="316"/>
      <c r="G2112" s="316"/>
    </row>
    <row r="2113" spans="4:7" ht="11.25">
      <c r="D2113" s="297"/>
      <c r="E2113" s="316"/>
      <c r="F2113" s="316"/>
      <c r="G2113" s="316"/>
    </row>
    <row r="2114" spans="4:7" ht="11.25">
      <c r="D2114" s="297"/>
      <c r="E2114" s="316"/>
      <c r="F2114" s="316"/>
      <c r="G2114" s="316"/>
    </row>
    <row r="2115" spans="4:7" ht="11.25">
      <c r="D2115" s="297"/>
      <c r="E2115" s="316"/>
      <c r="F2115" s="316"/>
      <c r="G2115" s="316"/>
    </row>
    <row r="2116" spans="4:7" ht="11.25">
      <c r="D2116" s="297"/>
      <c r="E2116" s="316"/>
      <c r="F2116" s="316"/>
      <c r="G2116" s="316"/>
    </row>
    <row r="2117" spans="4:7" ht="11.25">
      <c r="D2117" s="297"/>
      <c r="E2117" s="316"/>
      <c r="F2117" s="316"/>
      <c r="G2117" s="316"/>
    </row>
    <row r="2118" spans="4:7" ht="11.25">
      <c r="D2118" s="297"/>
      <c r="E2118" s="316"/>
      <c r="F2118" s="316"/>
      <c r="G2118" s="316"/>
    </row>
    <row r="2119" spans="4:7" ht="11.25">
      <c r="D2119" s="297"/>
      <c r="E2119" s="316"/>
      <c r="F2119" s="316"/>
      <c r="G2119" s="316"/>
    </row>
    <row r="2120" spans="4:7" ht="11.25">
      <c r="D2120" s="297"/>
      <c r="E2120" s="316"/>
      <c r="F2120" s="316"/>
      <c r="G2120" s="316"/>
    </row>
    <row r="2121" spans="4:7" ht="11.25">
      <c r="D2121" s="297"/>
      <c r="E2121" s="316"/>
      <c r="F2121" s="316"/>
      <c r="G2121" s="316"/>
    </row>
    <row r="2122" spans="4:7" ht="11.25">
      <c r="D2122" s="297"/>
      <c r="E2122" s="316"/>
      <c r="F2122" s="316"/>
      <c r="G2122" s="316"/>
    </row>
    <row r="2123" spans="4:7" ht="11.25">
      <c r="D2123" s="297"/>
      <c r="E2123" s="316"/>
      <c r="F2123" s="316"/>
      <c r="G2123" s="316"/>
    </row>
    <row r="2124" spans="4:7" ht="11.25">
      <c r="D2124" s="297"/>
      <c r="E2124" s="316"/>
      <c r="F2124" s="316"/>
      <c r="G2124" s="316"/>
    </row>
    <row r="2125" spans="4:7" ht="11.25">
      <c r="D2125" s="297"/>
      <c r="E2125" s="316"/>
      <c r="F2125" s="316"/>
      <c r="G2125" s="316"/>
    </row>
    <row r="2126" spans="4:7" ht="11.25">
      <c r="D2126" s="297"/>
      <c r="E2126" s="316"/>
      <c r="F2126" s="316"/>
      <c r="G2126" s="316"/>
    </row>
    <row r="2127" spans="4:7" ht="11.25">
      <c r="D2127" s="297"/>
      <c r="E2127" s="316"/>
      <c r="F2127" s="316"/>
      <c r="G2127" s="316"/>
    </row>
    <row r="2128" spans="4:7" ht="11.25">
      <c r="D2128" s="297"/>
      <c r="E2128" s="316"/>
      <c r="F2128" s="316"/>
      <c r="G2128" s="316"/>
    </row>
    <row r="2129" spans="4:7" ht="11.25">
      <c r="D2129" s="297"/>
      <c r="E2129" s="316"/>
      <c r="F2129" s="316"/>
      <c r="G2129" s="316"/>
    </row>
    <row r="2130" spans="4:7" ht="11.25">
      <c r="D2130" s="297"/>
      <c r="E2130" s="316"/>
      <c r="F2130" s="316"/>
      <c r="G2130" s="316"/>
    </row>
    <row r="2131" spans="4:7" ht="11.25">
      <c r="D2131" s="297"/>
      <c r="E2131" s="316"/>
      <c r="F2131" s="316"/>
      <c r="G2131" s="316"/>
    </row>
    <row r="2132" spans="4:7" ht="11.25">
      <c r="D2132" s="297"/>
      <c r="E2132" s="316"/>
      <c r="F2132" s="316"/>
      <c r="G2132" s="316"/>
    </row>
    <row r="2133" spans="4:7" ht="11.25">
      <c r="D2133" s="297"/>
      <c r="E2133" s="316"/>
      <c r="F2133" s="316"/>
      <c r="G2133" s="316"/>
    </row>
    <row r="2134" spans="4:7" ht="11.25">
      <c r="D2134" s="297"/>
      <c r="E2134" s="316"/>
      <c r="F2134" s="316"/>
      <c r="G2134" s="316"/>
    </row>
    <row r="2135" spans="4:7" ht="11.25">
      <c r="D2135" s="297"/>
      <c r="E2135" s="316"/>
      <c r="F2135" s="316"/>
      <c r="G2135" s="316"/>
    </row>
    <row r="2136" spans="4:7" ht="11.25">
      <c r="D2136" s="297"/>
      <c r="E2136" s="316"/>
      <c r="F2136" s="316"/>
      <c r="G2136" s="316"/>
    </row>
    <row r="2137" spans="4:7" ht="11.25">
      <c r="D2137" s="297"/>
      <c r="E2137" s="316"/>
      <c r="F2137" s="316"/>
      <c r="G2137" s="316"/>
    </row>
    <row r="2138" spans="4:7" ht="11.25">
      <c r="D2138" s="297"/>
      <c r="E2138" s="316"/>
      <c r="F2138" s="316"/>
      <c r="G2138" s="316"/>
    </row>
    <row r="2139" spans="4:7" ht="11.25">
      <c r="D2139" s="297"/>
      <c r="E2139" s="316"/>
      <c r="F2139" s="316"/>
      <c r="G2139" s="316"/>
    </row>
    <row r="2140" spans="4:7" ht="11.25">
      <c r="D2140" s="297"/>
      <c r="E2140" s="316"/>
      <c r="F2140" s="316"/>
      <c r="G2140" s="316"/>
    </row>
    <row r="2141" spans="4:7" ht="11.25">
      <c r="D2141" s="297"/>
      <c r="E2141" s="316"/>
      <c r="F2141" s="316"/>
      <c r="G2141" s="316"/>
    </row>
    <row r="2142" spans="4:7" ht="11.25">
      <c r="D2142" s="297"/>
      <c r="E2142" s="316"/>
      <c r="F2142" s="316"/>
      <c r="G2142" s="316"/>
    </row>
    <row r="2143" spans="4:7" ht="11.25">
      <c r="D2143" s="297"/>
      <c r="E2143" s="316"/>
      <c r="F2143" s="316"/>
      <c r="G2143" s="316"/>
    </row>
    <row r="2144" spans="4:7" ht="11.25">
      <c r="D2144" s="297"/>
      <c r="E2144" s="316"/>
      <c r="F2144" s="316"/>
      <c r="G2144" s="316"/>
    </row>
    <row r="2145" spans="4:7" ht="11.25">
      <c r="D2145" s="297"/>
      <c r="E2145" s="316"/>
      <c r="F2145" s="316"/>
      <c r="G2145" s="316"/>
    </row>
    <row r="2146" spans="4:7" ht="11.25">
      <c r="D2146" s="297"/>
      <c r="E2146" s="316"/>
      <c r="F2146" s="316"/>
      <c r="G2146" s="316"/>
    </row>
    <row r="2147" spans="4:7" ht="11.25">
      <c r="D2147" s="297"/>
      <c r="E2147" s="316"/>
      <c r="F2147" s="316"/>
      <c r="G2147" s="316"/>
    </row>
    <row r="2148" spans="4:7" ht="11.25">
      <c r="D2148" s="297"/>
      <c r="E2148" s="316"/>
      <c r="F2148" s="316"/>
      <c r="G2148" s="316"/>
    </row>
    <row r="2149" spans="4:7" ht="11.25">
      <c r="D2149" s="297"/>
      <c r="E2149" s="316"/>
      <c r="F2149" s="316"/>
      <c r="G2149" s="316"/>
    </row>
    <row r="2150" spans="4:7" ht="11.25">
      <c r="D2150" s="297"/>
      <c r="E2150" s="316"/>
      <c r="F2150" s="316"/>
      <c r="G2150" s="316"/>
    </row>
    <row r="2151" spans="4:7" ht="11.25">
      <c r="D2151" s="297"/>
      <c r="E2151" s="316"/>
      <c r="F2151" s="316"/>
      <c r="G2151" s="316"/>
    </row>
    <row r="2152" spans="4:7" ht="11.25">
      <c r="D2152" s="297"/>
      <c r="E2152" s="316"/>
      <c r="F2152" s="316"/>
      <c r="G2152" s="316"/>
    </row>
    <row r="2153" spans="4:7" ht="11.25">
      <c r="D2153" s="297"/>
      <c r="E2153" s="316"/>
      <c r="F2153" s="316"/>
      <c r="G2153" s="316"/>
    </row>
    <row r="2154" spans="4:7" ht="11.25">
      <c r="D2154" s="297"/>
      <c r="E2154" s="316"/>
      <c r="F2154" s="316"/>
      <c r="G2154" s="316"/>
    </row>
    <row r="2155" spans="4:7" ht="11.25">
      <c r="D2155" s="297"/>
      <c r="E2155" s="316"/>
      <c r="F2155" s="316"/>
      <c r="G2155" s="316"/>
    </row>
    <row r="2156" spans="4:7" ht="11.25">
      <c r="D2156" s="297"/>
      <c r="E2156" s="316"/>
      <c r="F2156" s="316"/>
      <c r="G2156" s="316"/>
    </row>
    <row r="2157" spans="4:7" ht="11.25">
      <c r="D2157" s="297"/>
      <c r="E2157" s="316"/>
      <c r="F2157" s="316"/>
      <c r="G2157" s="316"/>
    </row>
    <row r="2158" spans="4:7" ht="11.25">
      <c r="D2158" s="297"/>
      <c r="E2158" s="316"/>
      <c r="F2158" s="316"/>
      <c r="G2158" s="316"/>
    </row>
    <row r="2159" spans="4:7" ht="11.25">
      <c r="D2159" s="297"/>
      <c r="E2159" s="316"/>
      <c r="F2159" s="316"/>
      <c r="G2159" s="316"/>
    </row>
    <row r="2160" spans="4:7" ht="11.25">
      <c r="D2160" s="297"/>
      <c r="E2160" s="316"/>
      <c r="F2160" s="316"/>
      <c r="G2160" s="316"/>
    </row>
    <row r="2161" spans="4:7" ht="11.25">
      <c r="D2161" s="297"/>
      <c r="E2161" s="316"/>
      <c r="F2161" s="316"/>
      <c r="G2161" s="316"/>
    </row>
    <row r="2162" spans="4:7" ht="11.25">
      <c r="D2162" s="297"/>
      <c r="E2162" s="316"/>
      <c r="F2162" s="316"/>
      <c r="G2162" s="316"/>
    </row>
    <row r="2163" spans="4:7" ht="11.25">
      <c r="D2163" s="297"/>
      <c r="E2163" s="316"/>
      <c r="F2163" s="316"/>
      <c r="G2163" s="316"/>
    </row>
    <row r="2164" spans="4:7" ht="11.25">
      <c r="D2164" s="297"/>
      <c r="E2164" s="316"/>
      <c r="F2164" s="316"/>
      <c r="G2164" s="316"/>
    </row>
    <row r="2165" spans="4:7" ht="11.25">
      <c r="D2165" s="297"/>
      <c r="E2165" s="316"/>
      <c r="F2165" s="316"/>
      <c r="G2165" s="316"/>
    </row>
    <row r="2166" spans="4:7" ht="11.25">
      <c r="D2166" s="297"/>
      <c r="E2166" s="316"/>
      <c r="F2166" s="316"/>
      <c r="G2166" s="316"/>
    </row>
    <row r="2167" spans="4:7" ht="11.25">
      <c r="D2167" s="297"/>
      <c r="E2167" s="316"/>
      <c r="F2167" s="316"/>
      <c r="G2167" s="316"/>
    </row>
    <row r="2168" spans="4:7" ht="11.25">
      <c r="D2168" s="297"/>
      <c r="E2168" s="316"/>
      <c r="F2168" s="316"/>
      <c r="G2168" s="316"/>
    </row>
    <row r="2169" spans="4:7" ht="11.25">
      <c r="D2169" s="297"/>
      <c r="E2169" s="316"/>
      <c r="F2169" s="316"/>
      <c r="G2169" s="316"/>
    </row>
    <row r="2170" spans="4:7" ht="11.25">
      <c r="D2170" s="297"/>
      <c r="E2170" s="316"/>
      <c r="F2170" s="316"/>
      <c r="G2170" s="316"/>
    </row>
    <row r="2171" spans="4:7" ht="11.25">
      <c r="D2171" s="297"/>
      <c r="E2171" s="316"/>
      <c r="F2171" s="316"/>
      <c r="G2171" s="316"/>
    </row>
    <row r="2172" spans="4:7" ht="11.25">
      <c r="D2172" s="297"/>
      <c r="E2172" s="316"/>
      <c r="F2172" s="316"/>
      <c r="G2172" s="316"/>
    </row>
    <row r="2173" spans="4:7" ht="11.25">
      <c r="D2173" s="297"/>
      <c r="E2173" s="316"/>
      <c r="F2173" s="316"/>
      <c r="G2173" s="316"/>
    </row>
    <row r="2174" spans="4:7" ht="11.25">
      <c r="D2174" s="297"/>
      <c r="E2174" s="316"/>
      <c r="F2174" s="316"/>
      <c r="G2174" s="316"/>
    </row>
    <row r="2175" spans="4:7" ht="11.25">
      <c r="D2175" s="297"/>
      <c r="E2175" s="316"/>
      <c r="F2175" s="316"/>
      <c r="G2175" s="316"/>
    </row>
    <row r="2176" spans="4:7" ht="11.25">
      <c r="D2176" s="297"/>
      <c r="E2176" s="316"/>
      <c r="F2176" s="316"/>
      <c r="G2176" s="316"/>
    </row>
    <row r="2177" spans="4:7" ht="11.25">
      <c r="D2177" s="297"/>
      <c r="E2177" s="316"/>
      <c r="F2177" s="316"/>
      <c r="G2177" s="316"/>
    </row>
    <row r="2178" spans="4:7" ht="11.25">
      <c r="D2178" s="297"/>
      <c r="E2178" s="316"/>
      <c r="F2178" s="316"/>
      <c r="G2178" s="316"/>
    </row>
    <row r="2179" spans="4:7" ht="11.25">
      <c r="D2179" s="297"/>
      <c r="E2179" s="316"/>
      <c r="F2179" s="316"/>
      <c r="G2179" s="316"/>
    </row>
    <row r="2180" spans="4:7" ht="11.25">
      <c r="D2180" s="297"/>
      <c r="E2180" s="316"/>
      <c r="F2180" s="316"/>
      <c r="G2180" s="316"/>
    </row>
    <row r="2181" spans="4:7" ht="11.25">
      <c r="D2181" s="297"/>
      <c r="E2181" s="316"/>
      <c r="F2181" s="316"/>
      <c r="G2181" s="316"/>
    </row>
    <row r="2182" spans="4:7" ht="11.25">
      <c r="D2182" s="297"/>
      <c r="E2182" s="316"/>
      <c r="F2182" s="316"/>
      <c r="G2182" s="316"/>
    </row>
    <row r="2183" spans="4:7" ht="11.25">
      <c r="D2183" s="297"/>
      <c r="E2183" s="316"/>
      <c r="F2183" s="316"/>
      <c r="G2183" s="316"/>
    </row>
    <row r="2184" spans="4:7" ht="11.25">
      <c r="D2184" s="297"/>
      <c r="E2184" s="316"/>
      <c r="F2184" s="316"/>
      <c r="G2184" s="316"/>
    </row>
    <row r="2185" spans="4:7" ht="11.25">
      <c r="D2185" s="297"/>
      <c r="E2185" s="316"/>
      <c r="F2185" s="316"/>
      <c r="G2185" s="316"/>
    </row>
    <row r="2186" spans="4:7" ht="11.25">
      <c r="D2186" s="297"/>
      <c r="E2186" s="316"/>
      <c r="F2186" s="316"/>
      <c r="G2186" s="316"/>
    </row>
    <row r="2187" spans="4:7" ht="11.25">
      <c r="D2187" s="297"/>
      <c r="E2187" s="316"/>
      <c r="F2187" s="316"/>
      <c r="G2187" s="316"/>
    </row>
    <row r="2188" spans="4:7" ht="11.25">
      <c r="D2188" s="297"/>
      <c r="E2188" s="316"/>
      <c r="F2188" s="316"/>
      <c r="G2188" s="316"/>
    </row>
    <row r="2189" spans="4:7" ht="11.25">
      <c r="D2189" s="297"/>
      <c r="E2189" s="316"/>
      <c r="F2189" s="316"/>
      <c r="G2189" s="316"/>
    </row>
    <row r="2190" spans="4:7" ht="11.25">
      <c r="D2190" s="297"/>
      <c r="E2190" s="316"/>
      <c r="F2190" s="316"/>
      <c r="G2190" s="316"/>
    </row>
    <row r="2191" spans="4:7" ht="11.25">
      <c r="D2191" s="297"/>
      <c r="E2191" s="316"/>
      <c r="F2191" s="316"/>
      <c r="G2191" s="316"/>
    </row>
    <row r="2192" spans="4:7" ht="11.25">
      <c r="D2192" s="297"/>
      <c r="E2192" s="316"/>
      <c r="F2192" s="316"/>
      <c r="G2192" s="316"/>
    </row>
    <row r="2193" spans="4:7" ht="11.25">
      <c r="D2193" s="297"/>
      <c r="E2193" s="316"/>
      <c r="F2193" s="316"/>
      <c r="G2193" s="316"/>
    </row>
    <row r="2194" spans="4:7" ht="11.25">
      <c r="D2194" s="297"/>
      <c r="E2194" s="316"/>
      <c r="F2194" s="316"/>
      <c r="G2194" s="316"/>
    </row>
    <row r="2195" spans="4:7" ht="11.25">
      <c r="D2195" s="297"/>
      <c r="E2195" s="316"/>
      <c r="F2195" s="316"/>
      <c r="G2195" s="316"/>
    </row>
    <row r="2196" spans="4:7" ht="11.25">
      <c r="D2196" s="297"/>
      <c r="E2196" s="316"/>
      <c r="F2196" s="316"/>
      <c r="G2196" s="316"/>
    </row>
    <row r="2197" spans="4:7" ht="11.25">
      <c r="D2197" s="297"/>
      <c r="E2197" s="316"/>
      <c r="F2197" s="316"/>
      <c r="G2197" s="316"/>
    </row>
    <row r="2198" spans="4:7" ht="11.25">
      <c r="D2198" s="297"/>
      <c r="E2198" s="316"/>
      <c r="F2198" s="316"/>
      <c r="G2198" s="316"/>
    </row>
    <row r="2199" spans="4:7" ht="11.25">
      <c r="D2199" s="297"/>
      <c r="E2199" s="316"/>
      <c r="F2199" s="316"/>
      <c r="G2199" s="316"/>
    </row>
    <row r="2200" spans="4:7" ht="11.25">
      <c r="D2200" s="297"/>
      <c r="E2200" s="316"/>
      <c r="F2200" s="316"/>
      <c r="G2200" s="316"/>
    </row>
    <row r="2201" spans="4:7" ht="11.25">
      <c r="D2201" s="297"/>
      <c r="E2201" s="316"/>
      <c r="F2201" s="316"/>
      <c r="G2201" s="316"/>
    </row>
    <row r="2202" spans="4:7" ht="11.25">
      <c r="D2202" s="297"/>
      <c r="E2202" s="316"/>
      <c r="F2202" s="316"/>
      <c r="G2202" s="316"/>
    </row>
    <row r="2203" spans="4:7" ht="11.25">
      <c r="D2203" s="297"/>
      <c r="E2203" s="316"/>
      <c r="F2203" s="316"/>
      <c r="G2203" s="316"/>
    </row>
    <row r="2204" spans="4:7" ht="11.25">
      <c r="D2204" s="297"/>
      <c r="E2204" s="316"/>
      <c r="F2204" s="316"/>
      <c r="G2204" s="316"/>
    </row>
    <row r="2205" spans="4:7" ht="11.25">
      <c r="D2205" s="297"/>
      <c r="E2205" s="316"/>
      <c r="F2205" s="316"/>
      <c r="G2205" s="316"/>
    </row>
    <row r="2206" spans="4:7" ht="11.25">
      <c r="D2206" s="297"/>
      <c r="E2206" s="316"/>
      <c r="F2206" s="316"/>
      <c r="G2206" s="316"/>
    </row>
    <row r="2207" spans="4:7" ht="11.25">
      <c r="D2207" s="297"/>
      <c r="E2207" s="316"/>
      <c r="F2207" s="316"/>
      <c r="G2207" s="316"/>
    </row>
    <row r="2208" spans="4:7" ht="11.25">
      <c r="D2208" s="297"/>
      <c r="E2208" s="316"/>
      <c r="F2208" s="316"/>
      <c r="G2208" s="316"/>
    </row>
    <row r="2209" spans="4:7" ht="11.25">
      <c r="D2209" s="297"/>
      <c r="E2209" s="316"/>
      <c r="F2209" s="316"/>
      <c r="G2209" s="316"/>
    </row>
    <row r="2210" spans="4:7" ht="11.25">
      <c r="D2210" s="297"/>
      <c r="E2210" s="316"/>
      <c r="F2210" s="316"/>
      <c r="G2210" s="316"/>
    </row>
    <row r="2211" spans="4:7" ht="11.25">
      <c r="D2211" s="297"/>
      <c r="E2211" s="316"/>
      <c r="F2211" s="316"/>
      <c r="G2211" s="316"/>
    </row>
    <row r="2212" spans="4:7" ht="11.25">
      <c r="D2212" s="297"/>
      <c r="E2212" s="316"/>
      <c r="F2212" s="316"/>
      <c r="G2212" s="316"/>
    </row>
    <row r="2213" spans="4:7" ht="11.25">
      <c r="D2213" s="297"/>
      <c r="E2213" s="316"/>
      <c r="F2213" s="316"/>
      <c r="G2213" s="316"/>
    </row>
    <row r="2214" spans="4:7" ht="11.25">
      <c r="D2214" s="297"/>
      <c r="E2214" s="316"/>
      <c r="F2214" s="316"/>
      <c r="G2214" s="316"/>
    </row>
    <row r="2215" spans="4:7" ht="11.25">
      <c r="D2215" s="297"/>
      <c r="E2215" s="316"/>
      <c r="F2215" s="316"/>
      <c r="G2215" s="316"/>
    </row>
    <row r="2216" spans="4:7" ht="11.25">
      <c r="D2216" s="297"/>
      <c r="E2216" s="316"/>
      <c r="F2216" s="316"/>
      <c r="G2216" s="316"/>
    </row>
    <row r="2217" spans="4:7" ht="11.25">
      <c r="D2217" s="297"/>
      <c r="E2217" s="316"/>
      <c r="F2217" s="316"/>
      <c r="G2217" s="316"/>
    </row>
    <row r="2218" spans="4:7" ht="11.25">
      <c r="D2218" s="297"/>
      <c r="E2218" s="316"/>
      <c r="F2218" s="316"/>
      <c r="G2218" s="316"/>
    </row>
    <row r="2219" spans="4:7" ht="11.25">
      <c r="D2219" s="297"/>
      <c r="E2219" s="316"/>
      <c r="F2219" s="316"/>
      <c r="G2219" s="316"/>
    </row>
    <row r="2220" spans="4:7" ht="11.25">
      <c r="D2220" s="297"/>
      <c r="E2220" s="316"/>
      <c r="F2220" s="316"/>
      <c r="G2220" s="316"/>
    </row>
    <row r="2221" spans="4:7" ht="11.25">
      <c r="D2221" s="297"/>
      <c r="E2221" s="316"/>
      <c r="F2221" s="316"/>
      <c r="G2221" s="316"/>
    </row>
    <row r="2222" spans="4:7" ht="11.25">
      <c r="D2222" s="297"/>
      <c r="E2222" s="316"/>
      <c r="F2222" s="316"/>
      <c r="G2222" s="316"/>
    </row>
    <row r="2223" spans="4:7" ht="11.25">
      <c r="D2223" s="297"/>
      <c r="E2223" s="316"/>
      <c r="F2223" s="316"/>
      <c r="G2223" s="316"/>
    </row>
    <row r="2224" spans="4:7" ht="11.25">
      <c r="D2224" s="297"/>
      <c r="E2224" s="316"/>
      <c r="F2224" s="316"/>
      <c r="G2224" s="316"/>
    </row>
    <row r="2225" spans="4:7" ht="11.25">
      <c r="D2225" s="297"/>
      <c r="E2225" s="316"/>
      <c r="F2225" s="316"/>
      <c r="G2225" s="316"/>
    </row>
    <row r="2226" spans="4:7" ht="11.25">
      <c r="D2226" s="297"/>
      <c r="E2226" s="316"/>
      <c r="F2226" s="316"/>
      <c r="G2226" s="316"/>
    </row>
    <row r="2227" spans="4:7" ht="11.25">
      <c r="D2227" s="297"/>
      <c r="E2227" s="316"/>
      <c r="F2227" s="316"/>
      <c r="G2227" s="316"/>
    </row>
    <row r="2228" spans="4:7" ht="11.25">
      <c r="D2228" s="297"/>
      <c r="E2228" s="316"/>
      <c r="F2228" s="316"/>
      <c r="G2228" s="316"/>
    </row>
    <row r="2229" spans="4:7" ht="11.25">
      <c r="D2229" s="297"/>
      <c r="E2229" s="316"/>
      <c r="F2229" s="316"/>
      <c r="G2229" s="316"/>
    </row>
    <row r="2230" spans="4:7" ht="11.25">
      <c r="D2230" s="297"/>
      <c r="E2230" s="316"/>
      <c r="F2230" s="316"/>
      <c r="G2230" s="316"/>
    </row>
    <row r="2231" spans="4:7" ht="11.25">
      <c r="D2231" s="297"/>
      <c r="E2231" s="316"/>
      <c r="F2231" s="316"/>
      <c r="G2231" s="316"/>
    </row>
    <row r="2232" spans="4:7" ht="11.25">
      <c r="D2232" s="297"/>
      <c r="E2232" s="316"/>
      <c r="F2232" s="316"/>
      <c r="G2232" s="316"/>
    </row>
    <row r="2233" spans="4:7" ht="11.25">
      <c r="D2233" s="297"/>
      <c r="E2233" s="316"/>
      <c r="F2233" s="316"/>
      <c r="G2233" s="316"/>
    </row>
    <row r="2234" spans="4:7" ht="11.25">
      <c r="D2234" s="297"/>
      <c r="E2234" s="316"/>
      <c r="F2234" s="316"/>
      <c r="G2234" s="316"/>
    </row>
    <row r="2235" spans="4:7" ht="11.25">
      <c r="D2235" s="297"/>
      <c r="E2235" s="316"/>
      <c r="F2235" s="316"/>
      <c r="G2235" s="316"/>
    </row>
    <row r="2236" spans="4:7" ht="11.25">
      <c r="D2236" s="297"/>
      <c r="E2236" s="316"/>
      <c r="F2236" s="316"/>
      <c r="G2236" s="316"/>
    </row>
    <row r="2237" spans="4:7" ht="11.25">
      <c r="D2237" s="297"/>
      <c r="E2237" s="316"/>
      <c r="F2237" s="316"/>
      <c r="G2237" s="316"/>
    </row>
    <row r="2238" spans="4:7" ht="11.25">
      <c r="D2238" s="297"/>
      <c r="E2238" s="316"/>
      <c r="F2238" s="316"/>
      <c r="G2238" s="316"/>
    </row>
    <row r="2239" spans="4:7" ht="11.25">
      <c r="D2239" s="297"/>
      <c r="E2239" s="316"/>
      <c r="F2239" s="316"/>
      <c r="G2239" s="316"/>
    </row>
    <row r="2240" spans="4:7" ht="11.25">
      <c r="D2240" s="297"/>
      <c r="E2240" s="316"/>
      <c r="F2240" s="316"/>
      <c r="G2240" s="316"/>
    </row>
    <row r="2241" spans="4:7" ht="11.25">
      <c r="D2241" s="297"/>
      <c r="E2241" s="316"/>
      <c r="F2241" s="316"/>
      <c r="G2241" s="316"/>
    </row>
    <row r="2242" spans="4:7" ht="11.25">
      <c r="D2242" s="297"/>
      <c r="E2242" s="316"/>
      <c r="F2242" s="316"/>
      <c r="G2242" s="316"/>
    </row>
    <row r="2243" spans="4:7" ht="11.25">
      <c r="D2243" s="297"/>
      <c r="E2243" s="316"/>
      <c r="F2243" s="316"/>
      <c r="G2243" s="316"/>
    </row>
    <row r="2244" spans="4:7" ht="11.25">
      <c r="D2244" s="297"/>
      <c r="E2244" s="316"/>
      <c r="F2244" s="316"/>
      <c r="G2244" s="316"/>
    </row>
    <row r="2245" spans="4:7" ht="11.25">
      <c r="D2245" s="297"/>
      <c r="E2245" s="316"/>
      <c r="F2245" s="316"/>
      <c r="G2245" s="316"/>
    </row>
    <row r="2246" spans="4:7" ht="11.25">
      <c r="D2246" s="297"/>
      <c r="E2246" s="316"/>
      <c r="F2246" s="316"/>
      <c r="G2246" s="316"/>
    </row>
    <row r="2247" spans="4:7" ht="11.25">
      <c r="D2247" s="297"/>
      <c r="E2247" s="316"/>
      <c r="F2247" s="316"/>
      <c r="G2247" s="316"/>
    </row>
    <row r="2248" spans="4:7" ht="11.25">
      <c r="D2248" s="297"/>
      <c r="E2248" s="316"/>
      <c r="F2248" s="316"/>
      <c r="G2248" s="316"/>
    </row>
    <row r="2249" spans="4:7" ht="11.25">
      <c r="D2249" s="297"/>
      <c r="E2249" s="316"/>
      <c r="F2249" s="316"/>
      <c r="G2249" s="316"/>
    </row>
    <row r="2250" spans="4:7" ht="11.25">
      <c r="D2250" s="297"/>
      <c r="E2250" s="316"/>
      <c r="F2250" s="316"/>
      <c r="G2250" s="316"/>
    </row>
    <row r="2251" spans="4:7" ht="11.25">
      <c r="D2251" s="297"/>
      <c r="E2251" s="316"/>
      <c r="F2251" s="316"/>
      <c r="G2251" s="316"/>
    </row>
    <row r="2252" spans="4:7" ht="11.25">
      <c r="D2252" s="297"/>
      <c r="E2252" s="316"/>
      <c r="F2252" s="316"/>
      <c r="G2252" s="316"/>
    </row>
    <row r="2253" spans="4:7" ht="11.25">
      <c r="D2253" s="297"/>
      <c r="E2253" s="316"/>
      <c r="F2253" s="316"/>
      <c r="G2253" s="316"/>
    </row>
    <row r="2254" spans="4:7" ht="11.25">
      <c r="D2254" s="297"/>
      <c r="E2254" s="316"/>
      <c r="F2254" s="316"/>
      <c r="G2254" s="316"/>
    </row>
    <row r="2255" spans="4:7" ht="11.25">
      <c r="D2255" s="297"/>
      <c r="E2255" s="316"/>
      <c r="F2255" s="316"/>
      <c r="G2255" s="316"/>
    </row>
    <row r="2256" spans="4:7" ht="11.25">
      <c r="D2256" s="297"/>
      <c r="E2256" s="316"/>
      <c r="F2256" s="316"/>
      <c r="G2256" s="316"/>
    </row>
    <row r="2257" spans="4:7" ht="11.25">
      <c r="D2257" s="297"/>
      <c r="E2257" s="316"/>
      <c r="F2257" s="316"/>
      <c r="G2257" s="316"/>
    </row>
    <row r="2258" spans="4:7" ht="11.25">
      <c r="D2258" s="297"/>
      <c r="E2258" s="316"/>
      <c r="F2258" s="316"/>
      <c r="G2258" s="316"/>
    </row>
    <row r="2259" spans="4:7" ht="11.25">
      <c r="D2259" s="297"/>
      <c r="E2259" s="316"/>
      <c r="F2259" s="316"/>
      <c r="G2259" s="316"/>
    </row>
    <row r="2260" spans="4:7" ht="11.25">
      <c r="D2260" s="297"/>
      <c r="E2260" s="316"/>
      <c r="F2260" s="316"/>
      <c r="G2260" s="316"/>
    </row>
    <row r="2261" spans="4:7" ht="11.25">
      <c r="D2261" s="297"/>
      <c r="E2261" s="316"/>
      <c r="F2261" s="316"/>
      <c r="G2261" s="316"/>
    </row>
    <row r="2262" spans="4:7" ht="11.25">
      <c r="D2262" s="297"/>
      <c r="E2262" s="316"/>
      <c r="F2262" s="316"/>
      <c r="G2262" s="316"/>
    </row>
    <row r="2263" spans="4:7" ht="11.25">
      <c r="D2263" s="297"/>
      <c r="E2263" s="316"/>
      <c r="F2263" s="316"/>
      <c r="G2263" s="316"/>
    </row>
    <row r="2264" spans="4:7" ht="11.25">
      <c r="D2264" s="297"/>
      <c r="E2264" s="316"/>
      <c r="F2264" s="316"/>
      <c r="G2264" s="316"/>
    </row>
    <row r="2265" spans="4:7" ht="11.25">
      <c r="D2265" s="297"/>
      <c r="E2265" s="316"/>
      <c r="F2265" s="316"/>
      <c r="G2265" s="316"/>
    </row>
    <row r="2266" spans="4:7" ht="11.25">
      <c r="D2266" s="297"/>
      <c r="E2266" s="316"/>
      <c r="F2266" s="316"/>
      <c r="G2266" s="316"/>
    </row>
    <row r="2267" spans="4:7" ht="11.25">
      <c r="D2267" s="297"/>
      <c r="E2267" s="316"/>
      <c r="F2267" s="316"/>
      <c r="G2267" s="316"/>
    </row>
    <row r="2268" spans="4:7" ht="11.25">
      <c r="D2268" s="297"/>
      <c r="E2268" s="316"/>
      <c r="F2268" s="316"/>
      <c r="G2268" s="316"/>
    </row>
    <row r="2269" spans="4:7" ht="11.25">
      <c r="D2269" s="297"/>
      <c r="E2269" s="316"/>
      <c r="F2269" s="316"/>
      <c r="G2269" s="316"/>
    </row>
    <row r="2270" spans="4:7" ht="11.25">
      <c r="D2270" s="297"/>
      <c r="E2270" s="316"/>
      <c r="F2270" s="316"/>
      <c r="G2270" s="316"/>
    </row>
    <row r="2271" spans="4:7" ht="11.25">
      <c r="D2271" s="297"/>
      <c r="E2271" s="316"/>
      <c r="F2271" s="316"/>
      <c r="G2271" s="316"/>
    </row>
    <row r="2272" spans="4:7" ht="11.25">
      <c r="D2272" s="297"/>
      <c r="E2272" s="316"/>
      <c r="F2272" s="316"/>
      <c r="G2272" s="316"/>
    </row>
    <row r="2273" spans="4:7" ht="11.25">
      <c r="D2273" s="297"/>
      <c r="E2273" s="316"/>
      <c r="F2273" s="316"/>
      <c r="G2273" s="316"/>
    </row>
    <row r="2274" spans="4:7" ht="11.25">
      <c r="D2274" s="297"/>
      <c r="E2274" s="316"/>
      <c r="F2274" s="316"/>
      <c r="G2274" s="316"/>
    </row>
    <row r="2275" spans="4:7" ht="11.25">
      <c r="D2275" s="297"/>
      <c r="E2275" s="316"/>
      <c r="F2275" s="316"/>
      <c r="G2275" s="316"/>
    </row>
    <row r="2276" spans="4:7" ht="11.25">
      <c r="D2276" s="297"/>
      <c r="E2276" s="316"/>
      <c r="F2276" s="316"/>
      <c r="G2276" s="316"/>
    </row>
    <row r="2277" spans="4:7" ht="11.25">
      <c r="D2277" s="297"/>
      <c r="E2277" s="316"/>
      <c r="F2277" s="316"/>
      <c r="G2277" s="316"/>
    </row>
    <row r="2278" spans="4:7" ht="11.25">
      <c r="D2278" s="297"/>
      <c r="E2278" s="316"/>
      <c r="F2278" s="316"/>
      <c r="G2278" s="316"/>
    </row>
    <row r="2279" spans="4:7" ht="11.25">
      <c r="D2279" s="297"/>
      <c r="E2279" s="316"/>
      <c r="F2279" s="316"/>
      <c r="G2279" s="316"/>
    </row>
    <row r="2280" spans="4:7" ht="11.25">
      <c r="D2280" s="297"/>
      <c r="E2280" s="316"/>
      <c r="F2280" s="316"/>
      <c r="G2280" s="316"/>
    </row>
    <row r="2281" spans="4:7" ht="11.25">
      <c r="D2281" s="297"/>
      <c r="E2281" s="316"/>
      <c r="F2281" s="316"/>
      <c r="G2281" s="316"/>
    </row>
    <row r="2282" spans="4:7" ht="11.25">
      <c r="D2282" s="297"/>
      <c r="E2282" s="316"/>
      <c r="F2282" s="316"/>
      <c r="G2282" s="316"/>
    </row>
    <row r="2283" spans="4:7" ht="11.25">
      <c r="D2283" s="297"/>
      <c r="E2283" s="316"/>
      <c r="F2283" s="316"/>
      <c r="G2283" s="316"/>
    </row>
    <row r="2284" spans="4:7" ht="11.25">
      <c r="D2284" s="297"/>
      <c r="E2284" s="316"/>
      <c r="F2284" s="316"/>
      <c r="G2284" s="316"/>
    </row>
    <row r="2285" spans="4:7" ht="11.25">
      <c r="D2285" s="297"/>
      <c r="E2285" s="316"/>
      <c r="F2285" s="316"/>
      <c r="G2285" s="316"/>
    </row>
    <row r="2286" spans="4:7" ht="11.25">
      <c r="D2286" s="297"/>
      <c r="E2286" s="316"/>
      <c r="F2286" s="316"/>
      <c r="G2286" s="316"/>
    </row>
    <row r="2287" spans="4:7" ht="11.25">
      <c r="D2287" s="297"/>
      <c r="E2287" s="316"/>
      <c r="F2287" s="316"/>
      <c r="G2287" s="316"/>
    </row>
    <row r="2288" spans="4:7" ht="11.25">
      <c r="D2288" s="297"/>
      <c r="E2288" s="316"/>
      <c r="F2288" s="316"/>
      <c r="G2288" s="316"/>
    </row>
    <row r="2289" spans="4:7" ht="11.25">
      <c r="D2289" s="297"/>
      <c r="E2289" s="316"/>
      <c r="F2289" s="316"/>
      <c r="G2289" s="316"/>
    </row>
    <row r="2290" spans="4:7" ht="11.25">
      <c r="D2290" s="297"/>
      <c r="E2290" s="316"/>
      <c r="F2290" s="316"/>
      <c r="G2290" s="316"/>
    </row>
    <row r="2291" spans="4:7" ht="11.25">
      <c r="D2291" s="297"/>
      <c r="E2291" s="316"/>
      <c r="F2291" s="316"/>
      <c r="G2291" s="316"/>
    </row>
    <row r="2292" spans="4:7" ht="11.25">
      <c r="D2292" s="297"/>
      <c r="E2292" s="316"/>
      <c r="F2292" s="316"/>
      <c r="G2292" s="316"/>
    </row>
    <row r="2293" spans="4:7" ht="11.25">
      <c r="D2293" s="297"/>
      <c r="E2293" s="316"/>
      <c r="F2293" s="316"/>
      <c r="G2293" s="316"/>
    </row>
    <row r="2294" spans="4:7" ht="11.25">
      <c r="D2294" s="297"/>
      <c r="E2294" s="316"/>
      <c r="F2294" s="316"/>
      <c r="G2294" s="316"/>
    </row>
    <row r="2295" spans="4:7" ht="11.25">
      <c r="D2295" s="297"/>
      <c r="E2295" s="316"/>
      <c r="F2295" s="316"/>
      <c r="G2295" s="316"/>
    </row>
    <row r="2296" spans="4:7" ht="11.25">
      <c r="D2296" s="297"/>
      <c r="E2296" s="316"/>
      <c r="F2296" s="316"/>
      <c r="G2296" s="316"/>
    </row>
    <row r="2297" spans="4:7" ht="11.25">
      <c r="D2297" s="297"/>
      <c r="E2297" s="316"/>
      <c r="F2297" s="316"/>
      <c r="G2297" s="316"/>
    </row>
    <row r="2298" spans="4:7" ht="11.25">
      <c r="D2298" s="297"/>
      <c r="E2298" s="316"/>
      <c r="F2298" s="316"/>
      <c r="G2298" s="316"/>
    </row>
    <row r="2299" spans="4:7" ht="11.25">
      <c r="D2299" s="297"/>
      <c r="E2299" s="316"/>
      <c r="F2299" s="316"/>
      <c r="G2299" s="316"/>
    </row>
    <row r="2300" spans="4:7" ht="11.25">
      <c r="D2300" s="297"/>
      <c r="E2300" s="316"/>
      <c r="F2300" s="316"/>
      <c r="G2300" s="316"/>
    </row>
    <row r="2301" spans="4:7" ht="11.25">
      <c r="D2301" s="297"/>
      <c r="E2301" s="316"/>
      <c r="F2301" s="316"/>
      <c r="G2301" s="316"/>
    </row>
    <row r="2302" spans="4:7" ht="11.25">
      <c r="D2302" s="297"/>
      <c r="E2302" s="316"/>
      <c r="F2302" s="316"/>
      <c r="G2302" s="316"/>
    </row>
    <row r="2303" spans="4:7" ht="11.25">
      <c r="D2303" s="297"/>
      <c r="E2303" s="316"/>
      <c r="F2303" s="316"/>
      <c r="G2303" s="316"/>
    </row>
    <row r="2304" spans="4:7" ht="11.25">
      <c r="D2304" s="297"/>
      <c r="E2304" s="316"/>
      <c r="F2304" s="316"/>
      <c r="G2304" s="316"/>
    </row>
    <row r="2305" spans="4:7" ht="11.25">
      <c r="D2305" s="297"/>
      <c r="E2305" s="316"/>
      <c r="F2305" s="316"/>
      <c r="G2305" s="316"/>
    </row>
    <row r="2306" spans="4:7" ht="11.25">
      <c r="D2306" s="297"/>
      <c r="E2306" s="316"/>
      <c r="F2306" s="316"/>
      <c r="G2306" s="316"/>
    </row>
    <row r="2307" spans="4:7" ht="11.25">
      <c r="D2307" s="297"/>
      <c r="E2307" s="316"/>
      <c r="F2307" s="316"/>
      <c r="G2307" s="316"/>
    </row>
    <row r="2308" spans="4:7" ht="11.25">
      <c r="D2308" s="297"/>
      <c r="E2308" s="316"/>
      <c r="F2308" s="316"/>
      <c r="G2308" s="316"/>
    </row>
    <row r="2309" spans="4:7" ht="11.25">
      <c r="D2309" s="297"/>
      <c r="E2309" s="316"/>
      <c r="F2309" s="316"/>
      <c r="G2309" s="316"/>
    </row>
    <row r="2310" spans="4:7" ht="11.25">
      <c r="D2310" s="297"/>
      <c r="E2310" s="316"/>
      <c r="F2310" s="316"/>
      <c r="G2310" s="316"/>
    </row>
    <row r="2311" spans="4:7" ht="11.25">
      <c r="D2311" s="297"/>
      <c r="E2311" s="316"/>
      <c r="F2311" s="316"/>
      <c r="G2311" s="316"/>
    </row>
    <row r="2312" spans="4:7" ht="11.25">
      <c r="D2312" s="297"/>
      <c r="E2312" s="316"/>
      <c r="F2312" s="316"/>
      <c r="G2312" s="316"/>
    </row>
    <row r="2313" spans="4:7" ht="11.25">
      <c r="D2313" s="297"/>
      <c r="E2313" s="316"/>
      <c r="F2313" s="316"/>
      <c r="G2313" s="316"/>
    </row>
    <row r="2314" spans="4:7" ht="11.25">
      <c r="D2314" s="297"/>
      <c r="E2314" s="316"/>
      <c r="F2314" s="316"/>
      <c r="G2314" s="316"/>
    </row>
    <row r="2315" spans="4:7" ht="11.25">
      <c r="D2315" s="297"/>
      <c r="E2315" s="316"/>
      <c r="F2315" s="316"/>
      <c r="G2315" s="316"/>
    </row>
    <row r="2316" spans="4:7" ht="11.25">
      <c r="D2316" s="297"/>
      <c r="E2316" s="316"/>
      <c r="F2316" s="316"/>
      <c r="G2316" s="316"/>
    </row>
    <row r="2317" spans="4:7" ht="11.25">
      <c r="D2317" s="297"/>
      <c r="E2317" s="316"/>
      <c r="F2317" s="316"/>
      <c r="G2317" s="316"/>
    </row>
    <row r="2318" spans="4:7" ht="11.25">
      <c r="D2318" s="297"/>
      <c r="E2318" s="316"/>
      <c r="F2318" s="316"/>
      <c r="G2318" s="316"/>
    </row>
    <row r="2319" spans="4:7" ht="11.25">
      <c r="D2319" s="297"/>
      <c r="E2319" s="316"/>
      <c r="F2319" s="316"/>
      <c r="G2319" s="316"/>
    </row>
    <row r="2320" spans="4:7" ht="11.25">
      <c r="D2320" s="297"/>
      <c r="E2320" s="316"/>
      <c r="F2320" s="316"/>
      <c r="G2320" s="316"/>
    </row>
    <row r="2321" spans="4:7" ht="11.25">
      <c r="D2321" s="297"/>
      <c r="E2321" s="316"/>
      <c r="F2321" s="316"/>
      <c r="G2321" s="316"/>
    </row>
    <row r="2322" spans="4:7" ht="11.25">
      <c r="D2322" s="297"/>
      <c r="E2322" s="316"/>
      <c r="F2322" s="316"/>
      <c r="G2322" s="316"/>
    </row>
    <row r="2323" spans="4:7" ht="11.25">
      <c r="D2323" s="297"/>
      <c r="E2323" s="316"/>
      <c r="F2323" s="316"/>
      <c r="G2323" s="316"/>
    </row>
    <row r="2324" spans="4:7" ht="11.25">
      <c r="D2324" s="297"/>
      <c r="E2324" s="316"/>
      <c r="F2324" s="316"/>
      <c r="G2324" s="316"/>
    </row>
    <row r="2325" spans="4:7" ht="11.25">
      <c r="D2325" s="297"/>
      <c r="E2325" s="316"/>
      <c r="F2325" s="316"/>
      <c r="G2325" s="316"/>
    </row>
    <row r="2326" spans="4:7" ht="11.25">
      <c r="D2326" s="297"/>
      <c r="E2326" s="316"/>
      <c r="F2326" s="316"/>
      <c r="G2326" s="316"/>
    </row>
    <row r="2327" spans="4:7" ht="11.25">
      <c r="D2327" s="297"/>
      <c r="E2327" s="316"/>
      <c r="F2327" s="316"/>
      <c r="G2327" s="316"/>
    </row>
    <row r="2328" spans="4:7" ht="11.25">
      <c r="D2328" s="297"/>
      <c r="E2328" s="316"/>
      <c r="F2328" s="316"/>
      <c r="G2328" s="316"/>
    </row>
    <row r="2329" spans="4:7" ht="11.25">
      <c r="D2329" s="297"/>
      <c r="E2329" s="316"/>
      <c r="F2329" s="316"/>
      <c r="G2329" s="316"/>
    </row>
    <row r="2330" spans="4:7" ht="11.25">
      <c r="D2330" s="297"/>
      <c r="E2330" s="316"/>
      <c r="F2330" s="316"/>
      <c r="G2330" s="316"/>
    </row>
    <row r="2331" spans="4:7" ht="11.25">
      <c r="D2331" s="297"/>
      <c r="E2331" s="316"/>
      <c r="F2331" s="316"/>
      <c r="G2331" s="316"/>
    </row>
    <row r="2332" spans="4:7" ht="11.25">
      <c r="D2332" s="297"/>
      <c r="E2332" s="316"/>
      <c r="F2332" s="316"/>
      <c r="G2332" s="316"/>
    </row>
    <row r="2333" spans="4:7" ht="11.25">
      <c r="D2333" s="297"/>
      <c r="E2333" s="316"/>
      <c r="F2333" s="316"/>
      <c r="G2333" s="316"/>
    </row>
    <row r="2334" spans="4:7" ht="11.25">
      <c r="D2334" s="297"/>
      <c r="E2334" s="316"/>
      <c r="F2334" s="316"/>
      <c r="G2334" s="316"/>
    </row>
    <row r="2335" spans="4:7" ht="11.25">
      <c r="D2335" s="297"/>
      <c r="E2335" s="316"/>
      <c r="F2335" s="316"/>
      <c r="G2335" s="316"/>
    </row>
    <row r="2336" spans="4:7" ht="11.25">
      <c r="D2336" s="297"/>
      <c r="E2336" s="316"/>
      <c r="F2336" s="316"/>
      <c r="G2336" s="316"/>
    </row>
    <row r="2337" spans="4:7" ht="11.25">
      <c r="D2337" s="297"/>
      <c r="E2337" s="316"/>
      <c r="F2337" s="316"/>
      <c r="G2337" s="316"/>
    </row>
    <row r="2338" spans="4:7" ht="11.25">
      <c r="D2338" s="297"/>
      <c r="E2338" s="316"/>
      <c r="F2338" s="316"/>
      <c r="G2338" s="316"/>
    </row>
    <row r="2339" spans="4:7" ht="11.25">
      <c r="D2339" s="297"/>
      <c r="E2339" s="316"/>
      <c r="F2339" s="316"/>
      <c r="G2339" s="316"/>
    </row>
    <row r="2340" spans="4:7" ht="11.25">
      <c r="D2340" s="297"/>
      <c r="E2340" s="316"/>
      <c r="F2340" s="316"/>
      <c r="G2340" s="316"/>
    </row>
    <row r="2341" spans="4:7" ht="11.25">
      <c r="D2341" s="297"/>
      <c r="E2341" s="316"/>
      <c r="F2341" s="316"/>
      <c r="G2341" s="316"/>
    </row>
    <row r="2342" spans="4:7" ht="11.25">
      <c r="D2342" s="297"/>
      <c r="E2342" s="316"/>
      <c r="F2342" s="316"/>
      <c r="G2342" s="316"/>
    </row>
    <row r="2343" spans="4:7" ht="11.25">
      <c r="D2343" s="297"/>
      <c r="E2343" s="316"/>
      <c r="F2343" s="316"/>
      <c r="G2343" s="316"/>
    </row>
    <row r="2344" spans="4:7" ht="11.25">
      <c r="D2344" s="297"/>
      <c r="E2344" s="316"/>
      <c r="F2344" s="316"/>
      <c r="G2344" s="316"/>
    </row>
    <row r="2345" spans="4:7" ht="11.25">
      <c r="D2345" s="297"/>
      <c r="E2345" s="316"/>
      <c r="F2345" s="316"/>
      <c r="G2345" s="316"/>
    </row>
    <row r="2346" spans="4:7" ht="11.25">
      <c r="D2346" s="297"/>
      <c r="E2346" s="316"/>
      <c r="F2346" s="316"/>
      <c r="G2346" s="316"/>
    </row>
    <row r="2347" spans="4:7" ht="11.25">
      <c r="D2347" s="297"/>
      <c r="E2347" s="316"/>
      <c r="F2347" s="316"/>
      <c r="G2347" s="316"/>
    </row>
    <row r="2348" spans="4:7" ht="11.25">
      <c r="D2348" s="297"/>
      <c r="E2348" s="316"/>
      <c r="F2348" s="316"/>
      <c r="G2348" s="316"/>
    </row>
    <row r="2349" spans="4:7" ht="11.25">
      <c r="D2349" s="297"/>
      <c r="E2349" s="316"/>
      <c r="F2349" s="316"/>
      <c r="G2349" s="316"/>
    </row>
    <row r="2350" spans="4:7" ht="11.25">
      <c r="D2350" s="297"/>
      <c r="E2350" s="316"/>
      <c r="F2350" s="316"/>
      <c r="G2350" s="316"/>
    </row>
    <row r="2351" spans="4:7" ht="11.25">
      <c r="D2351" s="297"/>
      <c r="E2351" s="316"/>
      <c r="F2351" s="316"/>
      <c r="G2351" s="316"/>
    </row>
    <row r="2352" spans="4:7" ht="11.25">
      <c r="D2352" s="297"/>
      <c r="E2352" s="316"/>
      <c r="F2352" s="316"/>
      <c r="G2352" s="316"/>
    </row>
    <row r="2353" spans="4:7" ht="11.25">
      <c r="D2353" s="297"/>
      <c r="E2353" s="316"/>
      <c r="F2353" s="316"/>
      <c r="G2353" s="316"/>
    </row>
    <row r="2354" spans="4:7" ht="11.25">
      <c r="D2354" s="297"/>
      <c r="E2354" s="316"/>
      <c r="F2354" s="316"/>
      <c r="G2354" s="316"/>
    </row>
    <row r="2355" spans="4:7" ht="11.25">
      <c r="D2355" s="297"/>
      <c r="E2355" s="316"/>
      <c r="F2355" s="316"/>
      <c r="G2355" s="316"/>
    </row>
    <row r="2356" spans="4:7" ht="11.25">
      <c r="D2356" s="297"/>
      <c r="E2356" s="316"/>
      <c r="F2356" s="316"/>
      <c r="G2356" s="316"/>
    </row>
    <row r="2357" spans="4:7" ht="11.25">
      <c r="D2357" s="297"/>
      <c r="E2357" s="316"/>
      <c r="F2357" s="316"/>
      <c r="G2357" s="316"/>
    </row>
    <row r="2358" spans="4:7" ht="11.25">
      <c r="D2358" s="297"/>
      <c r="E2358" s="316"/>
      <c r="F2358" s="316"/>
      <c r="G2358" s="316"/>
    </row>
    <row r="2359" spans="4:7" ht="11.25">
      <c r="D2359" s="297"/>
      <c r="E2359" s="316"/>
      <c r="F2359" s="316"/>
      <c r="G2359" s="316"/>
    </row>
    <row r="2360" spans="4:7" ht="11.25">
      <c r="D2360" s="297"/>
      <c r="E2360" s="316"/>
      <c r="F2360" s="316"/>
      <c r="G2360" s="316"/>
    </row>
    <row r="2361" spans="4:7" ht="11.25">
      <c r="D2361" s="297"/>
      <c r="E2361" s="316"/>
      <c r="F2361" s="316"/>
      <c r="G2361" s="316"/>
    </row>
    <row r="2362" spans="4:7" ht="11.25">
      <c r="D2362" s="297"/>
      <c r="E2362" s="316"/>
      <c r="F2362" s="316"/>
      <c r="G2362" s="316"/>
    </row>
    <row r="2363" spans="4:7" ht="11.25">
      <c r="D2363" s="297"/>
      <c r="E2363" s="316"/>
      <c r="F2363" s="316"/>
      <c r="G2363" s="316"/>
    </row>
    <row r="2364" spans="4:7" ht="11.25">
      <c r="D2364" s="297"/>
      <c r="E2364" s="316"/>
      <c r="F2364" s="316"/>
      <c r="G2364" s="316"/>
    </row>
    <row r="2365" spans="4:7" ht="11.25">
      <c r="D2365" s="297"/>
      <c r="E2365" s="316"/>
      <c r="F2365" s="316"/>
      <c r="G2365" s="316"/>
    </row>
    <row r="2366" spans="4:7" ht="11.25">
      <c r="D2366" s="297"/>
      <c r="E2366" s="316"/>
      <c r="F2366" s="316"/>
      <c r="G2366" s="316"/>
    </row>
    <row r="2367" spans="4:7" ht="11.25">
      <c r="D2367" s="297"/>
      <c r="E2367" s="316"/>
      <c r="F2367" s="316"/>
      <c r="G2367" s="316"/>
    </row>
    <row r="2368" spans="4:7" ht="11.25">
      <c r="D2368" s="297"/>
      <c r="E2368" s="316"/>
      <c r="F2368" s="316"/>
      <c r="G2368" s="316"/>
    </row>
    <row r="2369" spans="4:7" ht="11.25">
      <c r="D2369" s="297"/>
      <c r="E2369" s="316"/>
      <c r="F2369" s="316"/>
      <c r="G2369" s="316"/>
    </row>
    <row r="2370" spans="4:7" ht="11.25">
      <c r="D2370" s="297"/>
      <c r="E2370" s="316"/>
      <c r="F2370" s="316"/>
      <c r="G2370" s="316"/>
    </row>
    <row r="2371" spans="4:7" ht="11.25">
      <c r="D2371" s="297"/>
      <c r="E2371" s="316"/>
      <c r="F2371" s="316"/>
      <c r="G2371" s="316"/>
    </row>
    <row r="2372" spans="4:7" ht="11.25">
      <c r="D2372" s="297"/>
      <c r="E2372" s="316"/>
      <c r="F2372" s="316"/>
      <c r="G2372" s="316"/>
    </row>
    <row r="2373" spans="4:7" ht="11.25">
      <c r="D2373" s="297"/>
      <c r="E2373" s="316"/>
      <c r="F2373" s="316"/>
      <c r="G2373" s="316"/>
    </row>
    <row r="2374" spans="4:7" ht="11.25">
      <c r="D2374" s="297"/>
      <c r="E2374" s="316"/>
      <c r="F2374" s="316"/>
      <c r="G2374" s="316"/>
    </row>
    <row r="2375" spans="4:7" ht="11.25">
      <c r="D2375" s="297"/>
      <c r="E2375" s="316"/>
      <c r="F2375" s="316"/>
      <c r="G2375" s="316"/>
    </row>
    <row r="2376" spans="4:7" ht="11.25">
      <c r="D2376" s="297"/>
      <c r="E2376" s="316"/>
      <c r="F2376" s="316"/>
      <c r="G2376" s="316"/>
    </row>
    <row r="2377" spans="4:7" ht="11.25">
      <c r="D2377" s="297"/>
      <c r="E2377" s="316"/>
      <c r="F2377" s="316"/>
      <c r="G2377" s="316"/>
    </row>
    <row r="2378" spans="4:7" ht="11.25">
      <c r="D2378" s="297"/>
      <c r="E2378" s="316"/>
      <c r="F2378" s="316"/>
      <c r="G2378" s="316"/>
    </row>
    <row r="2379" spans="4:7" ht="11.25">
      <c r="D2379" s="297"/>
      <c r="E2379" s="316"/>
      <c r="F2379" s="316"/>
      <c r="G2379" s="316"/>
    </row>
    <row r="2380" spans="4:7" ht="11.25">
      <c r="D2380" s="297"/>
      <c r="E2380" s="316"/>
      <c r="F2380" s="316"/>
      <c r="G2380" s="316"/>
    </row>
    <row r="2381" spans="4:7" ht="11.25">
      <c r="D2381" s="297"/>
      <c r="E2381" s="316"/>
      <c r="F2381" s="316"/>
      <c r="G2381" s="316"/>
    </row>
    <row r="2382" spans="4:7" ht="11.25">
      <c r="D2382" s="297"/>
      <c r="E2382" s="316"/>
      <c r="F2382" s="316"/>
      <c r="G2382" s="316"/>
    </row>
    <row r="2383" spans="4:7" ht="11.25">
      <c r="D2383" s="297"/>
      <c r="E2383" s="316"/>
      <c r="F2383" s="316"/>
      <c r="G2383" s="316"/>
    </row>
    <row r="2384" spans="4:7" ht="11.25">
      <c r="D2384" s="297"/>
      <c r="E2384" s="316"/>
      <c r="F2384" s="316"/>
      <c r="G2384" s="316"/>
    </row>
    <row r="2385" spans="4:7" ht="11.25">
      <c r="D2385" s="297"/>
      <c r="E2385" s="316"/>
      <c r="F2385" s="316"/>
      <c r="G2385" s="316"/>
    </row>
    <row r="2386" spans="4:7" ht="11.25">
      <c r="D2386" s="297"/>
      <c r="E2386" s="316"/>
      <c r="F2386" s="316"/>
      <c r="G2386" s="316"/>
    </row>
    <row r="2387" spans="4:7" ht="11.25">
      <c r="D2387" s="297"/>
      <c r="E2387" s="316"/>
      <c r="F2387" s="316"/>
      <c r="G2387" s="316"/>
    </row>
    <row r="2388" spans="4:7" ht="11.25">
      <c r="D2388" s="297"/>
      <c r="E2388" s="316"/>
      <c r="F2388" s="316"/>
      <c r="G2388" s="316"/>
    </row>
    <row r="2389" spans="4:7" ht="11.25">
      <c r="D2389" s="297"/>
      <c r="E2389" s="316"/>
      <c r="F2389" s="316"/>
      <c r="G2389" s="316"/>
    </row>
    <row r="2390" spans="4:7" ht="11.25">
      <c r="D2390" s="297"/>
      <c r="E2390" s="316"/>
      <c r="F2390" s="316"/>
      <c r="G2390" s="316"/>
    </row>
    <row r="2391" spans="4:7" ht="11.25">
      <c r="D2391" s="297"/>
      <c r="E2391" s="316"/>
      <c r="F2391" s="316"/>
      <c r="G2391" s="316"/>
    </row>
    <row r="2392" spans="4:7" ht="11.25">
      <c r="D2392" s="297"/>
      <c r="E2392" s="316"/>
      <c r="F2392" s="316"/>
      <c r="G2392" s="316"/>
    </row>
    <row r="2393" spans="4:7" ht="11.25">
      <c r="D2393" s="297"/>
      <c r="E2393" s="316"/>
      <c r="F2393" s="316"/>
      <c r="G2393" s="316"/>
    </row>
    <row r="2394" spans="4:7" ht="11.25">
      <c r="D2394" s="297"/>
      <c r="E2394" s="316"/>
      <c r="F2394" s="316"/>
      <c r="G2394" s="316"/>
    </row>
    <row r="2395" spans="4:7" ht="11.25">
      <c r="D2395" s="297"/>
      <c r="E2395" s="316"/>
      <c r="F2395" s="316"/>
      <c r="G2395" s="316"/>
    </row>
    <row r="2396" spans="4:7" ht="11.25">
      <c r="D2396" s="297"/>
      <c r="E2396" s="316"/>
      <c r="F2396" s="316"/>
      <c r="G2396" s="316"/>
    </row>
    <row r="2397" spans="4:7" ht="11.25">
      <c r="D2397" s="297"/>
      <c r="E2397" s="316"/>
      <c r="F2397" s="316"/>
      <c r="G2397" s="316"/>
    </row>
    <row r="2398" spans="4:7" ht="11.25">
      <c r="D2398" s="297"/>
      <c r="E2398" s="316"/>
      <c r="F2398" s="316"/>
      <c r="G2398" s="316"/>
    </row>
    <row r="2399" spans="4:7" ht="11.25">
      <c r="D2399" s="297"/>
      <c r="E2399" s="316"/>
      <c r="F2399" s="316"/>
      <c r="G2399" s="316"/>
    </row>
    <row r="2400" spans="4:7" ht="11.25">
      <c r="D2400" s="297"/>
      <c r="E2400" s="316"/>
      <c r="F2400" s="316"/>
      <c r="G2400" s="316"/>
    </row>
    <row r="2401" spans="4:7" ht="11.25">
      <c r="D2401" s="297"/>
      <c r="E2401" s="316"/>
      <c r="F2401" s="316"/>
      <c r="G2401" s="316"/>
    </row>
    <row r="2402" spans="4:7" ht="11.25">
      <c r="D2402" s="297"/>
      <c r="E2402" s="316"/>
      <c r="F2402" s="316"/>
      <c r="G2402" s="316"/>
    </row>
    <row r="2403" spans="4:7" ht="11.25">
      <c r="D2403" s="297"/>
      <c r="E2403" s="316"/>
      <c r="F2403" s="316"/>
      <c r="G2403" s="316"/>
    </row>
    <row r="2404" spans="4:7" ht="11.25">
      <c r="D2404" s="297"/>
      <c r="E2404" s="316"/>
      <c r="F2404" s="316"/>
      <c r="G2404" s="316"/>
    </row>
    <row r="2405" spans="4:7" ht="11.25">
      <c r="D2405" s="297"/>
      <c r="E2405" s="316"/>
      <c r="F2405" s="316"/>
      <c r="G2405" s="316"/>
    </row>
    <row r="2406" spans="4:7" ht="11.25">
      <c r="D2406" s="297"/>
      <c r="E2406" s="316"/>
      <c r="F2406" s="316"/>
      <c r="G2406" s="316"/>
    </row>
    <row r="2407" spans="4:7" ht="11.25">
      <c r="D2407" s="297"/>
      <c r="E2407" s="316"/>
      <c r="F2407" s="316"/>
      <c r="G2407" s="316"/>
    </row>
    <row r="2408" spans="4:7" ht="11.25">
      <c r="D2408" s="297"/>
      <c r="E2408" s="316"/>
      <c r="F2408" s="316"/>
      <c r="G2408" s="316"/>
    </row>
    <row r="2409" spans="4:7" ht="11.25">
      <c r="D2409" s="297"/>
      <c r="E2409" s="316"/>
      <c r="F2409" s="316"/>
      <c r="G2409" s="316"/>
    </row>
    <row r="2410" spans="4:7" ht="11.25">
      <c r="D2410" s="297"/>
      <c r="E2410" s="316"/>
      <c r="F2410" s="316"/>
      <c r="G2410" s="316"/>
    </row>
    <row r="2411" spans="4:7" ht="11.25">
      <c r="D2411" s="297"/>
      <c r="E2411" s="316"/>
      <c r="F2411" s="316"/>
      <c r="G2411" s="316"/>
    </row>
    <row r="2412" spans="4:7" ht="11.25">
      <c r="D2412" s="297"/>
      <c r="E2412" s="316"/>
      <c r="F2412" s="316"/>
      <c r="G2412" s="316"/>
    </row>
    <row r="2413" spans="4:7" ht="11.25">
      <c r="D2413" s="297"/>
      <c r="E2413" s="316"/>
      <c r="F2413" s="316"/>
      <c r="G2413" s="316"/>
    </row>
    <row r="2414" spans="4:7" ht="11.25">
      <c r="D2414" s="297"/>
      <c r="E2414" s="316"/>
      <c r="F2414" s="316"/>
      <c r="G2414" s="316"/>
    </row>
    <row r="2415" spans="4:7" ht="11.25">
      <c r="D2415" s="297"/>
      <c r="E2415" s="316"/>
      <c r="F2415" s="316"/>
      <c r="G2415" s="316"/>
    </row>
    <row r="2416" spans="4:7" ht="11.25">
      <c r="D2416" s="297"/>
      <c r="E2416" s="316"/>
      <c r="F2416" s="316"/>
      <c r="G2416" s="316"/>
    </row>
    <row r="2417" spans="4:7" ht="11.25">
      <c r="D2417" s="297"/>
      <c r="E2417" s="316"/>
      <c r="F2417" s="316"/>
      <c r="G2417" s="316"/>
    </row>
    <row r="2418" spans="4:7" ht="11.25">
      <c r="D2418" s="297"/>
      <c r="E2418" s="316"/>
      <c r="F2418" s="316"/>
      <c r="G2418" s="316"/>
    </row>
    <row r="2419" spans="4:7" ht="11.25">
      <c r="D2419" s="297"/>
      <c r="E2419" s="316"/>
      <c r="F2419" s="316"/>
      <c r="G2419" s="316"/>
    </row>
    <row r="2420" spans="4:7" ht="11.25">
      <c r="D2420" s="297"/>
      <c r="E2420" s="316"/>
      <c r="F2420" s="316"/>
      <c r="G2420" s="316"/>
    </row>
    <row r="2421" spans="4:7" ht="11.25">
      <c r="D2421" s="297"/>
      <c r="E2421" s="316"/>
      <c r="F2421" s="316"/>
      <c r="G2421" s="316"/>
    </row>
    <row r="2422" spans="4:7" ht="11.25">
      <c r="D2422" s="297"/>
      <c r="E2422" s="316"/>
      <c r="F2422" s="316"/>
      <c r="G2422" s="316"/>
    </row>
    <row r="2423" spans="4:7" ht="11.25">
      <c r="D2423" s="297"/>
      <c r="E2423" s="316"/>
      <c r="F2423" s="316"/>
      <c r="G2423" s="316"/>
    </row>
    <row r="2424" spans="4:7" ht="11.25">
      <c r="D2424" s="297"/>
      <c r="E2424" s="316"/>
      <c r="F2424" s="316"/>
      <c r="G2424" s="316"/>
    </row>
    <row r="2425" spans="4:7" ht="11.25">
      <c r="D2425" s="297"/>
      <c r="E2425" s="316"/>
      <c r="F2425" s="316"/>
      <c r="G2425" s="316"/>
    </row>
    <row r="2426" spans="4:7" ht="11.25">
      <c r="D2426" s="297"/>
      <c r="E2426" s="316"/>
      <c r="F2426" s="316"/>
      <c r="G2426" s="316"/>
    </row>
    <row r="2427" spans="4:7" ht="11.25">
      <c r="D2427" s="297"/>
      <c r="E2427" s="316"/>
      <c r="F2427" s="316"/>
      <c r="G2427" s="316"/>
    </row>
    <row r="2428" spans="4:7" ht="11.25">
      <c r="D2428" s="297"/>
      <c r="E2428" s="316"/>
      <c r="F2428" s="316"/>
      <c r="G2428" s="316"/>
    </row>
    <row r="2429" spans="4:7" ht="11.25">
      <c r="D2429" s="297"/>
      <c r="E2429" s="316"/>
      <c r="F2429" s="316"/>
      <c r="G2429" s="316"/>
    </row>
    <row r="2430" spans="4:7" ht="11.25">
      <c r="D2430" s="297"/>
      <c r="E2430" s="316"/>
      <c r="F2430" s="316"/>
      <c r="G2430" s="316"/>
    </row>
    <row r="2431" spans="4:7" ht="11.25">
      <c r="D2431" s="297"/>
      <c r="E2431" s="316"/>
      <c r="F2431" s="316"/>
      <c r="G2431" s="316"/>
    </row>
    <row r="2432" spans="4:7" ht="11.25">
      <c r="D2432" s="297"/>
      <c r="E2432" s="316"/>
      <c r="F2432" s="316"/>
      <c r="G2432" s="316"/>
    </row>
    <row r="2433" spans="4:7" ht="11.25">
      <c r="D2433" s="297"/>
      <c r="E2433" s="316"/>
      <c r="F2433" s="316"/>
      <c r="G2433" s="316"/>
    </row>
    <row r="2434" spans="4:7" ht="11.25">
      <c r="D2434" s="297"/>
      <c r="E2434" s="316"/>
      <c r="F2434" s="316"/>
      <c r="G2434" s="316"/>
    </row>
    <row r="2435" spans="4:7" ht="11.25">
      <c r="D2435" s="297"/>
      <c r="E2435" s="316"/>
      <c r="F2435" s="316"/>
      <c r="G2435" s="316"/>
    </row>
    <row r="2436" spans="4:7" ht="11.25">
      <c r="D2436" s="297"/>
      <c r="E2436" s="316"/>
      <c r="F2436" s="316"/>
      <c r="G2436" s="316"/>
    </row>
    <row r="2437" spans="4:7" ht="11.25">
      <c r="D2437" s="297"/>
      <c r="E2437" s="316"/>
      <c r="F2437" s="316"/>
      <c r="G2437" s="316"/>
    </row>
    <row r="2438" spans="4:7" ht="11.25">
      <c r="D2438" s="297"/>
      <c r="E2438" s="316"/>
      <c r="F2438" s="316"/>
      <c r="G2438" s="316"/>
    </row>
    <row r="2439" spans="4:7" ht="11.25">
      <c r="D2439" s="297"/>
      <c r="E2439" s="316"/>
      <c r="F2439" s="316"/>
      <c r="G2439" s="316"/>
    </row>
    <row r="2440" spans="4:7" ht="11.25">
      <c r="D2440" s="297"/>
      <c r="E2440" s="316"/>
      <c r="F2440" s="316"/>
      <c r="G2440" s="316"/>
    </row>
    <row r="2441" spans="4:7" ht="11.25">
      <c r="D2441" s="297"/>
      <c r="E2441" s="316"/>
      <c r="F2441" s="316"/>
      <c r="G2441" s="316"/>
    </row>
    <row r="2442" spans="4:7" ht="11.25">
      <c r="D2442" s="297"/>
      <c r="E2442" s="316"/>
      <c r="F2442" s="316"/>
      <c r="G2442" s="316"/>
    </row>
    <row r="2443" spans="4:7" ht="11.25">
      <c r="D2443" s="297"/>
      <c r="E2443" s="316"/>
      <c r="F2443" s="316"/>
      <c r="G2443" s="316"/>
    </row>
    <row r="2444" spans="4:7" ht="11.25">
      <c r="D2444" s="297"/>
      <c r="E2444" s="316"/>
      <c r="F2444" s="316"/>
      <c r="G2444" s="316"/>
    </row>
    <row r="2445" spans="4:7" ht="11.25">
      <c r="D2445" s="297"/>
      <c r="E2445" s="316"/>
      <c r="F2445" s="316"/>
      <c r="G2445" s="316"/>
    </row>
    <row r="2446" spans="4:7" ht="11.25">
      <c r="D2446" s="297"/>
      <c r="E2446" s="316"/>
      <c r="F2446" s="316"/>
      <c r="G2446" s="316"/>
    </row>
    <row r="2447" spans="4:7" ht="11.25">
      <c r="D2447" s="297"/>
      <c r="E2447" s="316"/>
      <c r="F2447" s="316"/>
      <c r="G2447" s="316"/>
    </row>
    <row r="2448" spans="4:7" ht="11.25">
      <c r="D2448" s="297"/>
      <c r="E2448" s="316"/>
      <c r="F2448" s="316"/>
      <c r="G2448" s="316"/>
    </row>
    <row r="2449" spans="4:7" ht="11.25">
      <c r="D2449" s="297"/>
      <c r="E2449" s="316"/>
      <c r="F2449" s="316"/>
      <c r="G2449" s="316"/>
    </row>
    <row r="2450" spans="4:7" ht="11.25">
      <c r="D2450" s="297"/>
      <c r="E2450" s="316"/>
      <c r="F2450" s="316"/>
      <c r="G2450" s="316"/>
    </row>
    <row r="2451" spans="4:7" ht="11.25">
      <c r="D2451" s="297"/>
      <c r="E2451" s="316"/>
      <c r="F2451" s="316"/>
      <c r="G2451" s="316"/>
    </row>
    <row r="2452" spans="4:7" ht="11.25">
      <c r="D2452" s="297"/>
      <c r="E2452" s="316"/>
      <c r="F2452" s="316"/>
      <c r="G2452" s="316"/>
    </row>
    <row r="2453" spans="4:7" ht="11.25">
      <c r="D2453" s="297"/>
      <c r="E2453" s="316"/>
      <c r="F2453" s="316"/>
      <c r="G2453" s="316"/>
    </row>
    <row r="2454" spans="4:7" ht="11.25">
      <c r="D2454" s="297"/>
      <c r="E2454" s="316"/>
      <c r="F2454" s="316"/>
      <c r="G2454" s="316"/>
    </row>
    <row r="2455" spans="4:7" ht="11.25">
      <c r="D2455" s="297"/>
      <c r="E2455" s="316"/>
      <c r="F2455" s="316"/>
      <c r="G2455" s="316"/>
    </row>
    <row r="2456" spans="4:7" ht="11.25">
      <c r="D2456" s="297"/>
      <c r="E2456" s="316"/>
      <c r="F2456" s="316"/>
      <c r="G2456" s="316"/>
    </row>
    <row r="2457" spans="4:7" ht="11.25">
      <c r="D2457" s="297"/>
      <c r="E2457" s="316"/>
      <c r="F2457" s="316"/>
      <c r="G2457" s="316"/>
    </row>
    <row r="2458" spans="4:7" ht="11.25">
      <c r="D2458" s="297"/>
      <c r="E2458" s="316"/>
      <c r="F2458" s="316"/>
      <c r="G2458" s="316"/>
    </row>
    <row r="2459" spans="4:7" ht="11.25">
      <c r="D2459" s="297"/>
      <c r="E2459" s="316"/>
      <c r="F2459" s="316"/>
      <c r="G2459" s="316"/>
    </row>
    <row r="2460" spans="4:7" ht="11.25">
      <c r="D2460" s="297"/>
      <c r="E2460" s="316"/>
      <c r="F2460" s="316"/>
      <c r="G2460" s="316"/>
    </row>
    <row r="2461" spans="4:7" ht="11.25">
      <c r="D2461" s="297"/>
      <c r="E2461" s="316"/>
      <c r="F2461" s="316"/>
      <c r="G2461" s="316"/>
    </row>
    <row r="2462" spans="4:7" ht="11.25">
      <c r="D2462" s="297"/>
      <c r="E2462" s="316"/>
      <c r="F2462" s="316"/>
      <c r="G2462" s="316"/>
    </row>
    <row r="2463" spans="4:7" ht="11.25">
      <c r="D2463" s="297"/>
      <c r="E2463" s="316"/>
      <c r="F2463" s="316"/>
      <c r="G2463" s="316"/>
    </row>
    <row r="2464" spans="4:7" ht="11.25">
      <c r="D2464" s="297"/>
      <c r="E2464" s="316"/>
      <c r="F2464" s="316"/>
      <c r="G2464" s="316"/>
    </row>
    <row r="2465" spans="4:7" ht="11.25">
      <c r="D2465" s="297"/>
      <c r="E2465" s="316"/>
      <c r="F2465" s="316"/>
      <c r="G2465" s="316"/>
    </row>
    <row r="2466" spans="4:7" ht="11.25">
      <c r="D2466" s="297"/>
      <c r="E2466" s="316"/>
      <c r="F2466" s="316"/>
      <c r="G2466" s="316"/>
    </row>
    <row r="2467" spans="4:7" ht="11.25">
      <c r="D2467" s="297"/>
      <c r="E2467" s="316"/>
      <c r="F2467" s="316"/>
      <c r="G2467" s="316"/>
    </row>
    <row r="2468" spans="4:7" ht="11.25">
      <c r="D2468" s="297"/>
      <c r="E2468" s="316"/>
      <c r="F2468" s="316"/>
      <c r="G2468" s="316"/>
    </row>
    <row r="2469" spans="4:7" ht="11.25">
      <c r="D2469" s="297"/>
      <c r="E2469" s="316"/>
      <c r="F2469" s="316"/>
      <c r="G2469" s="316"/>
    </row>
    <row r="2470" spans="4:7" ht="11.25">
      <c r="D2470" s="297"/>
      <c r="E2470" s="316"/>
      <c r="F2470" s="316"/>
      <c r="G2470" s="316"/>
    </row>
    <row r="2471" spans="4:7" ht="11.25">
      <c r="D2471" s="297"/>
      <c r="E2471" s="316"/>
      <c r="F2471" s="316"/>
      <c r="G2471" s="316"/>
    </row>
    <row r="2472" spans="4:7" ht="11.25">
      <c r="D2472" s="297"/>
      <c r="E2472" s="316"/>
      <c r="F2472" s="316"/>
      <c r="G2472" s="316"/>
    </row>
    <row r="2473" spans="4:7" ht="11.25">
      <c r="D2473" s="297"/>
      <c r="E2473" s="316"/>
      <c r="F2473" s="316"/>
      <c r="G2473" s="316"/>
    </row>
    <row r="2474" spans="4:7" ht="11.25">
      <c r="D2474" s="297"/>
      <c r="E2474" s="316"/>
      <c r="F2474" s="316"/>
      <c r="G2474" s="316"/>
    </row>
    <row r="2475" spans="4:7" ht="11.25">
      <c r="D2475" s="297"/>
      <c r="E2475" s="316"/>
      <c r="F2475" s="316"/>
      <c r="G2475" s="316"/>
    </row>
    <row r="2476" spans="4:7" ht="11.25">
      <c r="D2476" s="297"/>
      <c r="E2476" s="316"/>
      <c r="F2476" s="316"/>
      <c r="G2476" s="316"/>
    </row>
    <row r="2477" spans="4:7" ht="11.25">
      <c r="D2477" s="297"/>
      <c r="E2477" s="316"/>
      <c r="F2477" s="316"/>
      <c r="G2477" s="316"/>
    </row>
    <row r="2478" spans="4:7" ht="11.25">
      <c r="D2478" s="297"/>
      <c r="E2478" s="316"/>
      <c r="F2478" s="316"/>
      <c r="G2478" s="316"/>
    </row>
    <row r="2479" spans="4:7" ht="11.25">
      <c r="D2479" s="297"/>
      <c r="E2479" s="316"/>
      <c r="F2479" s="316"/>
      <c r="G2479" s="316"/>
    </row>
    <row r="2480" spans="4:7" ht="11.25">
      <c r="D2480" s="297"/>
      <c r="E2480" s="316"/>
      <c r="F2480" s="316"/>
      <c r="G2480" s="316"/>
    </row>
    <row r="2481" spans="4:7" ht="11.25">
      <c r="D2481" s="297"/>
      <c r="E2481" s="316"/>
      <c r="F2481" s="316"/>
      <c r="G2481" s="316"/>
    </row>
    <row r="2482" spans="4:7" ht="11.25">
      <c r="D2482" s="297"/>
      <c r="E2482" s="316"/>
      <c r="F2482" s="316"/>
      <c r="G2482" s="316"/>
    </row>
    <row r="2483" spans="4:7" ht="11.25">
      <c r="D2483" s="297"/>
      <c r="E2483" s="316"/>
      <c r="F2483" s="316"/>
      <c r="G2483" s="316"/>
    </row>
    <row r="2484" spans="4:7" ht="11.25">
      <c r="D2484" s="297"/>
      <c r="E2484" s="316"/>
      <c r="F2484" s="316"/>
      <c r="G2484" s="316"/>
    </row>
    <row r="2485" spans="4:7" ht="11.25">
      <c r="D2485" s="297"/>
      <c r="E2485" s="316"/>
      <c r="F2485" s="316"/>
      <c r="G2485" s="316"/>
    </row>
    <row r="2486" spans="4:7" ht="11.25">
      <c r="D2486" s="297"/>
      <c r="E2486" s="316"/>
      <c r="F2486" s="316"/>
      <c r="G2486" s="316"/>
    </row>
    <row r="2487" spans="4:7" ht="11.25">
      <c r="D2487" s="297"/>
      <c r="E2487" s="316"/>
      <c r="F2487" s="316"/>
      <c r="G2487" s="316"/>
    </row>
    <row r="2488" spans="4:7" ht="11.25">
      <c r="D2488" s="297"/>
      <c r="E2488" s="316"/>
      <c r="F2488" s="316"/>
      <c r="G2488" s="316"/>
    </row>
    <row r="2489" spans="4:7" ht="11.25">
      <c r="D2489" s="297"/>
      <c r="E2489" s="316"/>
      <c r="F2489" s="316"/>
      <c r="G2489" s="316"/>
    </row>
    <row r="2490" spans="4:7" ht="11.25">
      <c r="D2490" s="297"/>
      <c r="E2490" s="316"/>
      <c r="F2490" s="316"/>
      <c r="G2490" s="316"/>
    </row>
    <row r="2491" spans="4:7" ht="11.25">
      <c r="D2491" s="297"/>
      <c r="E2491" s="316"/>
      <c r="F2491" s="316"/>
      <c r="G2491" s="316"/>
    </row>
    <row r="2492" spans="4:7" ht="11.25">
      <c r="D2492" s="297"/>
      <c r="E2492" s="316"/>
      <c r="F2492" s="316"/>
      <c r="G2492" s="316"/>
    </row>
    <row r="2493" spans="4:7" ht="11.25">
      <c r="D2493" s="297"/>
      <c r="E2493" s="316"/>
      <c r="F2493" s="316"/>
      <c r="G2493" s="316"/>
    </row>
    <row r="2494" spans="4:7" ht="11.25">
      <c r="D2494" s="297"/>
      <c r="E2494" s="316"/>
      <c r="F2494" s="316"/>
      <c r="G2494" s="316"/>
    </row>
    <row r="2495" spans="4:7" ht="11.25">
      <c r="D2495" s="297"/>
      <c r="E2495" s="316"/>
      <c r="F2495" s="316"/>
      <c r="G2495" s="316"/>
    </row>
    <row r="2496" spans="4:7" ht="11.25">
      <c r="D2496" s="297"/>
      <c r="E2496" s="316"/>
      <c r="F2496" s="316"/>
      <c r="G2496" s="316"/>
    </row>
    <row r="2497" spans="4:7" ht="11.25">
      <c r="D2497" s="297"/>
      <c r="E2497" s="316"/>
      <c r="F2497" s="316"/>
      <c r="G2497" s="316"/>
    </row>
    <row r="2498" spans="4:7" ht="11.25">
      <c r="D2498" s="297"/>
      <c r="E2498" s="316"/>
      <c r="F2498" s="316"/>
      <c r="G2498" s="316"/>
    </row>
    <row r="2499" spans="4:7" ht="11.25">
      <c r="D2499" s="297"/>
      <c r="E2499" s="316"/>
      <c r="F2499" s="316"/>
      <c r="G2499" s="316"/>
    </row>
    <row r="2500" spans="4:7" ht="11.25">
      <c r="D2500" s="297"/>
      <c r="E2500" s="316"/>
      <c r="F2500" s="316"/>
      <c r="G2500" s="316"/>
    </row>
    <row r="2501" spans="4:7" ht="11.25">
      <c r="D2501" s="297"/>
      <c r="E2501" s="316"/>
      <c r="F2501" s="316"/>
      <c r="G2501" s="316"/>
    </row>
    <row r="2502" spans="4:7" ht="11.25">
      <c r="D2502" s="297"/>
      <c r="E2502" s="316"/>
      <c r="F2502" s="316"/>
      <c r="G2502" s="316"/>
    </row>
    <row r="2503" spans="4:7" ht="11.25">
      <c r="D2503" s="297"/>
      <c r="E2503" s="316"/>
      <c r="F2503" s="316"/>
      <c r="G2503" s="316"/>
    </row>
    <row r="2504" spans="4:7" ht="11.25">
      <c r="D2504" s="297"/>
      <c r="E2504" s="316"/>
      <c r="F2504" s="316"/>
      <c r="G2504" s="316"/>
    </row>
    <row r="2505" spans="4:7" ht="11.25">
      <c r="D2505" s="297"/>
      <c r="E2505" s="316"/>
      <c r="F2505" s="316"/>
      <c r="G2505" s="316"/>
    </row>
    <row r="2506" spans="4:7" ht="11.25">
      <c r="D2506" s="297"/>
      <c r="E2506" s="316"/>
      <c r="F2506" s="316"/>
      <c r="G2506" s="316"/>
    </row>
    <row r="2507" spans="4:7" ht="11.25">
      <c r="D2507" s="297"/>
      <c r="E2507" s="316"/>
      <c r="F2507" s="316"/>
      <c r="G2507" s="316"/>
    </row>
    <row r="2508" spans="4:7" ht="11.25">
      <c r="D2508" s="297"/>
      <c r="E2508" s="316"/>
      <c r="F2508" s="316"/>
      <c r="G2508" s="316"/>
    </row>
    <row r="2509" spans="4:7" ht="11.25">
      <c r="D2509" s="297"/>
      <c r="E2509" s="316"/>
      <c r="F2509" s="316"/>
      <c r="G2509" s="316"/>
    </row>
    <row r="2510" spans="4:7" ht="11.25">
      <c r="D2510" s="297"/>
      <c r="E2510" s="316"/>
      <c r="F2510" s="316"/>
      <c r="G2510" s="316"/>
    </row>
    <row r="2511" spans="4:7" ht="11.25">
      <c r="D2511" s="297"/>
      <c r="E2511" s="316"/>
      <c r="F2511" s="316"/>
      <c r="G2511" s="316"/>
    </row>
    <row r="2512" spans="4:7" ht="11.25">
      <c r="D2512" s="297"/>
      <c r="E2512" s="316"/>
      <c r="F2512" s="316"/>
      <c r="G2512" s="316"/>
    </row>
    <row r="2513" spans="4:7" ht="11.25">
      <c r="D2513" s="297"/>
      <c r="E2513" s="316"/>
      <c r="F2513" s="316"/>
      <c r="G2513" s="316"/>
    </row>
    <row r="2514" spans="4:7" ht="11.25">
      <c r="D2514" s="297"/>
      <c r="E2514" s="316"/>
      <c r="F2514" s="316"/>
      <c r="G2514" s="316"/>
    </row>
    <row r="2515" spans="4:7" ht="11.25">
      <c r="D2515" s="297"/>
      <c r="E2515" s="316"/>
      <c r="F2515" s="316"/>
      <c r="G2515" s="316"/>
    </row>
    <row r="2516" spans="4:7" ht="11.25">
      <c r="D2516" s="297"/>
      <c r="E2516" s="316"/>
      <c r="F2516" s="316"/>
      <c r="G2516" s="316"/>
    </row>
    <row r="2517" spans="4:7" ht="11.25">
      <c r="D2517" s="297"/>
      <c r="E2517" s="316"/>
      <c r="F2517" s="316"/>
      <c r="G2517" s="316"/>
    </row>
    <row r="2518" spans="4:7" ht="11.25">
      <c r="D2518" s="297"/>
      <c r="E2518" s="316"/>
      <c r="F2518" s="316"/>
      <c r="G2518" s="316"/>
    </row>
    <row r="2519" spans="4:7" ht="11.25">
      <c r="D2519" s="297"/>
      <c r="E2519" s="316"/>
      <c r="F2519" s="316"/>
      <c r="G2519" s="316"/>
    </row>
    <row r="2520" spans="4:7" ht="11.25">
      <c r="D2520" s="297"/>
      <c r="E2520" s="316"/>
      <c r="F2520" s="316"/>
      <c r="G2520" s="316"/>
    </row>
    <row r="2521" spans="4:7" ht="11.25">
      <c r="D2521" s="297"/>
      <c r="E2521" s="316"/>
      <c r="F2521" s="316"/>
      <c r="G2521" s="316"/>
    </row>
    <row r="2522" spans="4:7" ht="11.25">
      <c r="D2522" s="297"/>
      <c r="E2522" s="316"/>
      <c r="F2522" s="316"/>
      <c r="G2522" s="316"/>
    </row>
    <row r="2523" spans="4:7" ht="11.25">
      <c r="D2523" s="297"/>
      <c r="E2523" s="316"/>
      <c r="F2523" s="316"/>
      <c r="G2523" s="316"/>
    </row>
    <row r="2524" spans="4:7" ht="11.25">
      <c r="D2524" s="297"/>
      <c r="E2524" s="316"/>
      <c r="F2524" s="316"/>
      <c r="G2524" s="316"/>
    </row>
    <row r="2525" spans="4:7" ht="11.25">
      <c r="D2525" s="297"/>
      <c r="E2525" s="316"/>
      <c r="F2525" s="316"/>
      <c r="G2525" s="316"/>
    </row>
    <row r="2526" spans="4:7" ht="11.25">
      <c r="D2526" s="297"/>
      <c r="E2526" s="316"/>
      <c r="F2526" s="316"/>
      <c r="G2526" s="316"/>
    </row>
    <row r="2527" spans="4:7" ht="11.25">
      <c r="D2527" s="297"/>
      <c r="E2527" s="316"/>
      <c r="F2527" s="316"/>
      <c r="G2527" s="316"/>
    </row>
    <row r="2528" spans="4:7" ht="11.25">
      <c r="D2528" s="297"/>
      <c r="E2528" s="316"/>
      <c r="F2528" s="316"/>
      <c r="G2528" s="316"/>
    </row>
    <row r="2529" spans="4:7" ht="11.25">
      <c r="D2529" s="297"/>
      <c r="E2529" s="316"/>
      <c r="F2529" s="316"/>
      <c r="G2529" s="316"/>
    </row>
    <row r="2530" spans="4:7" ht="11.25">
      <c r="D2530" s="297"/>
      <c r="E2530" s="316"/>
      <c r="F2530" s="316"/>
      <c r="G2530" s="316"/>
    </row>
    <row r="2531" spans="4:7" ht="11.25">
      <c r="D2531" s="297"/>
      <c r="E2531" s="316"/>
      <c r="F2531" s="316"/>
      <c r="G2531" s="316"/>
    </row>
    <row r="2532" spans="4:7" ht="11.25">
      <c r="D2532" s="297"/>
      <c r="E2532" s="316"/>
      <c r="F2532" s="316"/>
      <c r="G2532" s="316"/>
    </row>
    <row r="2533" spans="4:7" ht="11.25">
      <c r="D2533" s="297"/>
      <c r="E2533" s="316"/>
      <c r="F2533" s="316"/>
      <c r="G2533" s="316"/>
    </row>
    <row r="2534" spans="4:7" ht="11.25">
      <c r="D2534" s="297"/>
      <c r="E2534" s="316"/>
      <c r="F2534" s="316"/>
      <c r="G2534" s="316"/>
    </row>
    <row r="2535" spans="4:7" ht="11.25">
      <c r="D2535" s="297"/>
      <c r="E2535" s="316"/>
      <c r="F2535" s="316"/>
      <c r="G2535" s="316"/>
    </row>
    <row r="2536" spans="4:7" ht="11.25">
      <c r="D2536" s="297"/>
      <c r="E2536" s="316"/>
      <c r="F2536" s="316"/>
      <c r="G2536" s="316"/>
    </row>
    <row r="2537" spans="4:7" ht="11.25">
      <c r="D2537" s="297"/>
      <c r="E2537" s="316"/>
      <c r="F2537" s="316"/>
      <c r="G2537" s="316"/>
    </row>
    <row r="2538" spans="4:7" ht="11.25">
      <c r="D2538" s="297"/>
      <c r="E2538" s="316"/>
      <c r="F2538" s="316"/>
      <c r="G2538" s="316"/>
    </row>
    <row r="2539" spans="4:7" ht="11.25">
      <c r="D2539" s="297"/>
      <c r="E2539" s="316"/>
      <c r="F2539" s="316"/>
      <c r="G2539" s="316"/>
    </row>
    <row r="2540" spans="4:7" ht="11.25">
      <c r="D2540" s="297"/>
      <c r="E2540" s="316"/>
      <c r="F2540" s="316"/>
      <c r="G2540" s="316"/>
    </row>
    <row r="2541" spans="4:7" ht="11.25">
      <c r="D2541" s="297"/>
      <c r="E2541" s="316"/>
      <c r="F2541" s="316"/>
      <c r="G2541" s="316"/>
    </row>
    <row r="2542" spans="4:7" ht="11.25">
      <c r="D2542" s="297"/>
      <c r="E2542" s="316"/>
      <c r="F2542" s="316"/>
      <c r="G2542" s="316"/>
    </row>
    <row r="2543" spans="4:7" ht="11.25">
      <c r="D2543" s="297"/>
      <c r="E2543" s="316"/>
      <c r="F2543" s="316"/>
      <c r="G2543" s="316"/>
    </row>
    <row r="2544" spans="4:7" ht="11.25">
      <c r="D2544" s="297"/>
      <c r="E2544" s="316"/>
      <c r="F2544" s="316"/>
      <c r="G2544" s="316"/>
    </row>
    <row r="2545" spans="4:7" ht="11.25">
      <c r="D2545" s="297"/>
      <c r="E2545" s="316"/>
      <c r="F2545" s="316"/>
      <c r="G2545" s="316"/>
    </row>
    <row r="2546" spans="4:7" ht="11.25">
      <c r="D2546" s="297"/>
      <c r="E2546" s="316"/>
      <c r="F2546" s="316"/>
      <c r="G2546" s="316"/>
    </row>
    <row r="2547" spans="4:7" ht="11.25">
      <c r="D2547" s="297"/>
      <c r="E2547" s="316"/>
      <c r="F2547" s="316"/>
      <c r="G2547" s="316"/>
    </row>
    <row r="2548" spans="4:7" ht="11.25">
      <c r="D2548" s="297"/>
      <c r="E2548" s="316"/>
      <c r="F2548" s="316"/>
      <c r="G2548" s="316"/>
    </row>
    <row r="2549" spans="4:7" ht="11.25">
      <c r="D2549" s="297"/>
      <c r="E2549" s="316"/>
      <c r="F2549" s="316"/>
      <c r="G2549" s="316"/>
    </row>
    <row r="2550" spans="4:7" ht="11.25">
      <c r="D2550" s="297"/>
      <c r="E2550" s="316"/>
      <c r="F2550" s="316"/>
      <c r="G2550" s="316"/>
    </row>
    <row r="2551" spans="4:7" ht="11.25">
      <c r="D2551" s="297"/>
      <c r="E2551" s="316"/>
      <c r="F2551" s="316"/>
      <c r="G2551" s="316"/>
    </row>
    <row r="2552" spans="4:7" ht="11.25">
      <c r="D2552" s="297"/>
      <c r="E2552" s="316"/>
      <c r="F2552" s="316"/>
      <c r="G2552" s="316"/>
    </row>
    <row r="2553" spans="4:7" ht="11.25">
      <c r="D2553" s="297"/>
      <c r="E2553" s="316"/>
      <c r="F2553" s="316"/>
      <c r="G2553" s="316"/>
    </row>
    <row r="2554" spans="4:7" ht="11.25">
      <c r="D2554" s="297"/>
      <c r="E2554" s="316"/>
      <c r="F2554" s="316"/>
      <c r="G2554" s="316"/>
    </row>
    <row r="2555" spans="4:7" ht="11.25">
      <c r="D2555" s="297"/>
      <c r="E2555" s="316"/>
      <c r="F2555" s="316"/>
      <c r="G2555" s="316"/>
    </row>
    <row r="2556" spans="4:7" ht="11.25">
      <c r="D2556" s="297"/>
      <c r="E2556" s="316"/>
      <c r="F2556" s="316"/>
      <c r="G2556" s="316"/>
    </row>
    <row r="2557" spans="4:7" ht="11.25">
      <c r="D2557" s="297"/>
      <c r="E2557" s="316"/>
      <c r="F2557" s="316"/>
      <c r="G2557" s="316"/>
    </row>
    <row r="2558" spans="4:7" ht="11.25">
      <c r="D2558" s="297"/>
      <c r="E2558" s="316"/>
      <c r="F2558" s="316"/>
      <c r="G2558" s="316"/>
    </row>
    <row r="2559" spans="4:7" ht="11.25">
      <c r="D2559" s="297"/>
      <c r="E2559" s="316"/>
      <c r="F2559" s="316"/>
      <c r="G2559" s="316"/>
    </row>
    <row r="2560" spans="4:7" ht="11.25">
      <c r="D2560" s="297"/>
      <c r="E2560" s="316"/>
      <c r="F2560" s="316"/>
      <c r="G2560" s="316"/>
    </row>
    <row r="2561" spans="4:7" ht="11.25">
      <c r="D2561" s="297"/>
      <c r="E2561" s="316"/>
      <c r="F2561" s="316"/>
      <c r="G2561" s="316"/>
    </row>
    <row r="2562" spans="4:7" ht="11.25">
      <c r="D2562" s="297"/>
      <c r="E2562" s="316"/>
      <c r="F2562" s="316"/>
      <c r="G2562" s="316"/>
    </row>
    <row r="2563" spans="4:7" ht="11.25">
      <c r="D2563" s="297"/>
      <c r="E2563" s="316"/>
      <c r="F2563" s="316"/>
      <c r="G2563" s="316"/>
    </row>
    <row r="2564" spans="4:7" ht="11.25">
      <c r="D2564" s="297"/>
      <c r="E2564" s="316"/>
      <c r="F2564" s="316"/>
      <c r="G2564" s="316"/>
    </row>
    <row r="2565" spans="4:7" ht="11.25">
      <c r="D2565" s="297"/>
      <c r="E2565" s="316"/>
      <c r="F2565" s="316"/>
      <c r="G2565" s="316"/>
    </row>
    <row r="2566" spans="4:7" ht="11.25">
      <c r="D2566" s="297"/>
      <c r="E2566" s="316"/>
      <c r="F2566" s="316"/>
      <c r="G2566" s="316"/>
    </row>
    <row r="2567" spans="4:7" ht="11.25">
      <c r="D2567" s="297"/>
      <c r="E2567" s="316"/>
      <c r="F2567" s="316"/>
      <c r="G2567" s="316"/>
    </row>
    <row r="2568" spans="4:7" ht="11.25">
      <c r="D2568" s="297"/>
      <c r="E2568" s="316"/>
      <c r="F2568" s="316"/>
      <c r="G2568" s="316"/>
    </row>
    <row r="2569" spans="4:7" ht="11.25">
      <c r="D2569" s="297"/>
      <c r="E2569" s="316"/>
      <c r="F2569" s="316"/>
      <c r="G2569" s="316"/>
    </row>
    <row r="2570" spans="4:7" ht="11.25">
      <c r="D2570" s="297"/>
      <c r="E2570" s="316"/>
      <c r="F2570" s="316"/>
      <c r="G2570" s="316"/>
    </row>
    <row r="2571" spans="4:7" ht="11.25">
      <c r="D2571" s="297"/>
      <c r="E2571" s="316"/>
      <c r="F2571" s="316"/>
      <c r="G2571" s="316"/>
    </row>
    <row r="2572" spans="4:7" ht="11.25">
      <c r="D2572" s="297"/>
      <c r="E2572" s="316"/>
      <c r="F2572" s="316"/>
      <c r="G2572" s="316"/>
    </row>
    <row r="2573" spans="4:7" ht="11.25">
      <c r="D2573" s="297"/>
      <c r="E2573" s="316"/>
      <c r="F2573" s="316"/>
      <c r="G2573" s="316"/>
    </row>
    <row r="2574" spans="4:7" ht="11.25">
      <c r="D2574" s="297"/>
      <c r="E2574" s="316"/>
      <c r="F2574" s="316"/>
      <c r="G2574" s="316"/>
    </row>
    <row r="2575" spans="4:7" ht="11.25">
      <c r="D2575" s="297"/>
      <c r="E2575" s="316"/>
      <c r="F2575" s="316"/>
      <c r="G2575" s="316"/>
    </row>
    <row r="2576" spans="4:7" ht="11.25">
      <c r="D2576" s="297"/>
      <c r="E2576" s="316"/>
      <c r="F2576" s="316"/>
      <c r="G2576" s="316"/>
    </row>
    <row r="2577" spans="4:7" ht="11.25">
      <c r="D2577" s="297"/>
      <c r="E2577" s="316"/>
      <c r="F2577" s="316"/>
      <c r="G2577" s="316"/>
    </row>
    <row r="2578" spans="4:7" ht="11.25">
      <c r="D2578" s="297"/>
      <c r="E2578" s="316"/>
      <c r="F2578" s="316"/>
      <c r="G2578" s="316"/>
    </row>
    <row r="2579" spans="4:7" ht="11.25">
      <c r="D2579" s="297"/>
      <c r="E2579" s="316"/>
      <c r="F2579" s="316"/>
      <c r="G2579" s="316"/>
    </row>
    <row r="2580" spans="4:7" ht="11.25">
      <c r="D2580" s="297"/>
      <c r="E2580" s="316"/>
      <c r="F2580" s="316"/>
      <c r="G2580" s="316"/>
    </row>
    <row r="2581" spans="4:7" ht="11.25">
      <c r="D2581" s="297"/>
      <c r="E2581" s="316"/>
      <c r="F2581" s="316"/>
      <c r="G2581" s="316"/>
    </row>
    <row r="2582" spans="4:7" ht="11.25">
      <c r="D2582" s="297"/>
      <c r="E2582" s="316"/>
      <c r="F2582" s="316"/>
      <c r="G2582" s="316"/>
    </row>
    <row r="2583" spans="4:7" ht="11.25">
      <c r="D2583" s="297"/>
      <c r="E2583" s="316"/>
      <c r="F2583" s="316"/>
      <c r="G2583" s="316"/>
    </row>
    <row r="2584" spans="4:7" ht="11.25">
      <c r="D2584" s="297"/>
      <c r="E2584" s="316"/>
      <c r="F2584" s="316"/>
      <c r="G2584" s="316"/>
    </row>
    <row r="2585" spans="4:7" ht="11.25">
      <c r="D2585" s="297"/>
      <c r="E2585" s="316"/>
      <c r="F2585" s="316"/>
      <c r="G2585" s="316"/>
    </row>
    <row r="2586" spans="4:7" ht="11.25">
      <c r="D2586" s="297"/>
      <c r="E2586" s="316"/>
      <c r="F2586" s="316"/>
      <c r="G2586" s="316"/>
    </row>
    <row r="2587" spans="4:7" ht="11.25">
      <c r="D2587" s="297"/>
      <c r="E2587" s="316"/>
      <c r="F2587" s="316"/>
      <c r="G2587" s="316"/>
    </row>
    <row r="2588" spans="4:7" ht="11.25">
      <c r="D2588" s="297"/>
      <c r="E2588" s="316"/>
      <c r="F2588" s="316"/>
      <c r="G2588" s="316"/>
    </row>
    <row r="2589" spans="4:7" ht="11.25">
      <c r="D2589" s="297"/>
      <c r="E2589" s="316"/>
      <c r="F2589" s="316"/>
      <c r="G2589" s="316"/>
    </row>
    <row r="2590" spans="4:7" ht="11.25">
      <c r="D2590" s="297"/>
      <c r="E2590" s="316"/>
      <c r="F2590" s="316"/>
      <c r="G2590" s="316"/>
    </row>
    <row r="2591" spans="4:7" ht="11.25">
      <c r="D2591" s="297"/>
      <c r="E2591" s="316"/>
      <c r="F2591" s="316"/>
      <c r="G2591" s="316"/>
    </row>
    <row r="2592" spans="4:7" ht="11.25">
      <c r="D2592" s="297"/>
      <c r="E2592" s="316"/>
      <c r="F2592" s="316"/>
      <c r="G2592" s="316"/>
    </row>
    <row r="2593" spans="4:7" ht="11.25">
      <c r="D2593" s="297"/>
      <c r="E2593" s="316"/>
      <c r="F2593" s="316"/>
      <c r="G2593" s="316"/>
    </row>
    <row r="2594" spans="4:7" ht="11.25">
      <c r="D2594" s="297"/>
      <c r="E2594" s="316"/>
      <c r="F2594" s="316"/>
      <c r="G2594" s="316"/>
    </row>
    <row r="2595" spans="4:7" ht="11.25">
      <c r="D2595" s="297"/>
      <c r="E2595" s="316"/>
      <c r="F2595" s="316"/>
      <c r="G2595" s="316"/>
    </row>
    <row r="2596" spans="4:7" ht="11.25">
      <c r="D2596" s="297"/>
      <c r="E2596" s="316"/>
      <c r="F2596" s="316"/>
      <c r="G2596" s="316"/>
    </row>
    <row r="2597" spans="4:7" ht="11.25">
      <c r="D2597" s="297"/>
      <c r="E2597" s="316"/>
      <c r="F2597" s="316"/>
      <c r="G2597" s="316"/>
    </row>
    <row r="2598" spans="4:7" ht="11.25">
      <c r="D2598" s="297"/>
      <c r="E2598" s="316"/>
      <c r="F2598" s="316"/>
      <c r="G2598" s="316"/>
    </row>
    <row r="2599" spans="4:7" ht="11.25">
      <c r="D2599" s="297"/>
      <c r="E2599" s="316"/>
      <c r="F2599" s="316"/>
      <c r="G2599" s="316"/>
    </row>
    <row r="2600" spans="4:7" ht="11.25">
      <c r="D2600" s="297"/>
      <c r="E2600" s="316"/>
      <c r="F2600" s="316"/>
      <c r="G2600" s="316"/>
    </row>
    <row r="2601" spans="4:7" ht="11.25">
      <c r="D2601" s="297"/>
      <c r="E2601" s="316"/>
      <c r="F2601" s="316"/>
      <c r="G2601" s="316"/>
    </row>
    <row r="2602" spans="4:7" ht="11.25">
      <c r="D2602" s="297"/>
      <c r="E2602" s="316"/>
      <c r="F2602" s="316"/>
      <c r="G2602" s="316"/>
    </row>
    <row r="2603" spans="4:7" ht="11.25">
      <c r="D2603" s="297"/>
      <c r="E2603" s="316"/>
      <c r="F2603" s="316"/>
      <c r="G2603" s="316"/>
    </row>
    <row r="2604" spans="4:7" ht="11.25">
      <c r="D2604" s="297"/>
      <c r="E2604" s="316"/>
      <c r="F2604" s="316"/>
      <c r="G2604" s="316"/>
    </row>
    <row r="2605" spans="4:7" ht="11.25">
      <c r="D2605" s="297"/>
      <c r="E2605" s="316"/>
      <c r="F2605" s="316"/>
      <c r="G2605" s="316"/>
    </row>
    <row r="2606" spans="4:7" ht="11.25">
      <c r="D2606" s="297"/>
      <c r="E2606" s="316"/>
      <c r="F2606" s="316"/>
      <c r="G2606" s="316"/>
    </row>
    <row r="2607" spans="4:7" ht="11.25">
      <c r="D2607" s="297"/>
      <c r="E2607" s="316"/>
      <c r="F2607" s="316"/>
      <c r="G2607" s="316"/>
    </row>
    <row r="2608" spans="4:7" ht="11.25">
      <c r="D2608" s="297"/>
      <c r="E2608" s="316"/>
      <c r="F2608" s="316"/>
      <c r="G2608" s="316"/>
    </row>
    <row r="2609" spans="4:7" ht="11.25">
      <c r="D2609" s="297"/>
      <c r="E2609" s="316"/>
      <c r="F2609" s="316"/>
      <c r="G2609" s="316"/>
    </row>
    <row r="2610" spans="4:7" ht="11.25">
      <c r="D2610" s="297"/>
      <c r="E2610" s="316"/>
      <c r="F2610" s="316"/>
      <c r="G2610" s="316"/>
    </row>
    <row r="2611" spans="4:7" ht="11.25">
      <c r="D2611" s="297"/>
      <c r="E2611" s="316"/>
      <c r="F2611" s="316"/>
      <c r="G2611" s="316"/>
    </row>
    <row r="2612" spans="4:7" ht="11.25">
      <c r="D2612" s="297"/>
      <c r="E2612" s="316"/>
      <c r="F2612" s="316"/>
      <c r="G2612" s="316"/>
    </row>
    <row r="2613" spans="4:7" ht="11.25">
      <c r="D2613" s="297"/>
      <c r="E2613" s="316"/>
      <c r="F2613" s="316"/>
      <c r="G2613" s="316"/>
    </row>
    <row r="2614" spans="4:7" ht="11.25">
      <c r="D2614" s="297"/>
      <c r="E2614" s="316"/>
      <c r="F2614" s="316"/>
      <c r="G2614" s="316"/>
    </row>
    <row r="2615" spans="4:7" ht="11.25">
      <c r="D2615" s="297"/>
      <c r="E2615" s="316"/>
      <c r="F2615" s="316"/>
      <c r="G2615" s="316"/>
    </row>
    <row r="2616" spans="4:7" ht="11.25">
      <c r="D2616" s="297"/>
      <c r="E2616" s="316"/>
      <c r="F2616" s="316"/>
      <c r="G2616" s="316"/>
    </row>
    <row r="2617" spans="4:7" ht="11.25">
      <c r="D2617" s="297"/>
      <c r="E2617" s="316"/>
      <c r="F2617" s="316"/>
      <c r="G2617" s="316"/>
    </row>
    <row r="2618" spans="4:7" ht="11.25">
      <c r="D2618" s="297"/>
      <c r="E2618" s="316"/>
      <c r="F2618" s="316"/>
      <c r="G2618" s="316"/>
    </row>
    <row r="2619" spans="4:7" ht="11.25">
      <c r="D2619" s="297"/>
      <c r="E2619" s="316"/>
      <c r="F2619" s="316"/>
      <c r="G2619" s="316"/>
    </row>
    <row r="2620" spans="4:7" ht="11.25">
      <c r="D2620" s="297"/>
      <c r="E2620" s="316"/>
      <c r="F2620" s="316"/>
      <c r="G2620" s="316"/>
    </row>
    <row r="2621" spans="4:7" ht="11.25">
      <c r="D2621" s="297"/>
      <c r="E2621" s="316"/>
      <c r="F2621" s="316"/>
      <c r="G2621" s="316"/>
    </row>
    <row r="2622" spans="4:7" ht="11.25">
      <c r="D2622" s="297"/>
      <c r="E2622" s="316"/>
      <c r="F2622" s="316"/>
      <c r="G2622" s="316"/>
    </row>
    <row r="2623" spans="4:7" ht="11.25">
      <c r="D2623" s="297"/>
      <c r="E2623" s="316"/>
      <c r="F2623" s="316"/>
      <c r="G2623" s="316"/>
    </row>
    <row r="2624" spans="4:7" ht="11.25">
      <c r="D2624" s="297"/>
      <c r="E2624" s="316"/>
      <c r="F2624" s="316"/>
      <c r="G2624" s="316"/>
    </row>
    <row r="2625" spans="4:7" ht="11.25">
      <c r="D2625" s="297"/>
      <c r="E2625" s="316"/>
      <c r="F2625" s="316"/>
      <c r="G2625" s="316"/>
    </row>
    <row r="2626" spans="4:7" ht="11.25">
      <c r="D2626" s="297"/>
      <c r="E2626" s="316"/>
      <c r="F2626" s="316"/>
      <c r="G2626" s="316"/>
    </row>
    <row r="2627" spans="4:7" ht="11.25">
      <c r="D2627" s="297"/>
      <c r="E2627" s="316"/>
      <c r="F2627" s="316"/>
      <c r="G2627" s="316"/>
    </row>
    <row r="2628" spans="4:7" ht="11.25">
      <c r="D2628" s="297"/>
      <c r="E2628" s="316"/>
      <c r="F2628" s="316"/>
      <c r="G2628" s="316"/>
    </row>
    <row r="2629" spans="4:7" ht="11.25">
      <c r="D2629" s="297"/>
      <c r="E2629" s="316"/>
      <c r="F2629" s="316"/>
      <c r="G2629" s="316"/>
    </row>
    <row r="2630" spans="4:7" ht="11.25">
      <c r="D2630" s="297"/>
      <c r="E2630" s="316"/>
      <c r="F2630" s="316"/>
      <c r="G2630" s="316"/>
    </row>
    <row r="2631" spans="4:7" ht="11.25">
      <c r="D2631" s="297"/>
      <c r="E2631" s="316"/>
      <c r="F2631" s="316"/>
      <c r="G2631" s="316"/>
    </row>
    <row r="2632" spans="4:7" ht="11.25">
      <c r="D2632" s="297"/>
      <c r="E2632" s="316"/>
      <c r="F2632" s="316"/>
      <c r="G2632" s="316"/>
    </row>
    <row r="2633" spans="4:7" ht="11.25">
      <c r="D2633" s="297"/>
      <c r="E2633" s="316"/>
      <c r="F2633" s="316"/>
      <c r="G2633" s="316"/>
    </row>
    <row r="2634" spans="4:7" ht="11.25">
      <c r="D2634" s="297"/>
      <c r="E2634" s="316"/>
      <c r="F2634" s="316"/>
      <c r="G2634" s="316"/>
    </row>
    <row r="2635" spans="4:7" ht="11.25">
      <c r="D2635" s="297"/>
      <c r="E2635" s="316"/>
      <c r="F2635" s="316"/>
      <c r="G2635" s="316"/>
    </row>
    <row r="2636" spans="4:7" ht="11.25">
      <c r="D2636" s="297"/>
      <c r="E2636" s="316"/>
      <c r="F2636" s="316"/>
      <c r="G2636" s="316"/>
    </row>
    <row r="2637" spans="4:7" ht="11.25">
      <c r="D2637" s="297"/>
      <c r="E2637" s="316"/>
      <c r="F2637" s="316"/>
      <c r="G2637" s="316"/>
    </row>
    <row r="2638" spans="4:7" ht="11.25">
      <c r="D2638" s="297"/>
      <c r="E2638" s="316"/>
      <c r="F2638" s="316"/>
      <c r="G2638" s="316"/>
    </row>
    <row r="2639" spans="4:7" ht="11.25">
      <c r="D2639" s="297"/>
      <c r="E2639" s="316"/>
      <c r="F2639" s="316"/>
      <c r="G2639" s="316"/>
    </row>
    <row r="2640" spans="4:7" ht="11.25">
      <c r="D2640" s="297"/>
      <c r="E2640" s="316"/>
      <c r="F2640" s="316"/>
      <c r="G2640" s="316"/>
    </row>
    <row r="2641" spans="4:7" ht="11.25">
      <c r="D2641" s="297"/>
      <c r="E2641" s="316"/>
      <c r="F2641" s="316"/>
      <c r="G2641" s="316"/>
    </row>
    <row r="2642" spans="4:7" ht="11.25">
      <c r="D2642" s="297"/>
      <c r="E2642" s="316"/>
      <c r="F2642" s="316"/>
      <c r="G2642" s="316"/>
    </row>
    <row r="2643" spans="4:7" ht="11.25">
      <c r="D2643" s="297"/>
      <c r="E2643" s="316"/>
      <c r="F2643" s="316"/>
      <c r="G2643" s="316"/>
    </row>
    <row r="2644" spans="4:7" ht="11.25">
      <c r="D2644" s="297"/>
      <c r="E2644" s="316"/>
      <c r="F2644" s="316"/>
      <c r="G2644" s="316"/>
    </row>
    <row r="2645" spans="4:7" ht="11.25">
      <c r="D2645" s="297"/>
      <c r="E2645" s="316"/>
      <c r="F2645" s="316"/>
      <c r="G2645" s="316"/>
    </row>
    <row r="2646" spans="4:7" ht="11.25">
      <c r="D2646" s="297"/>
      <c r="E2646" s="316"/>
      <c r="F2646" s="316"/>
      <c r="G2646" s="316"/>
    </row>
    <row r="2647" spans="4:7" ht="11.25">
      <c r="D2647" s="297"/>
      <c r="E2647" s="316"/>
      <c r="F2647" s="316"/>
      <c r="G2647" s="316"/>
    </row>
    <row r="2648" spans="4:7" ht="11.25">
      <c r="D2648" s="297"/>
      <c r="E2648" s="316"/>
      <c r="F2648" s="316"/>
      <c r="G2648" s="316"/>
    </row>
    <row r="2649" spans="4:7" ht="11.25">
      <c r="D2649" s="297"/>
      <c r="E2649" s="316"/>
      <c r="F2649" s="316"/>
      <c r="G2649" s="316"/>
    </row>
    <row r="2650" spans="4:7" ht="11.25">
      <c r="D2650" s="297"/>
      <c r="E2650" s="316"/>
      <c r="F2650" s="316"/>
      <c r="G2650" s="316"/>
    </row>
    <row r="2651" spans="4:7" ht="11.25">
      <c r="D2651" s="297"/>
      <c r="E2651" s="316"/>
      <c r="F2651" s="316"/>
      <c r="G2651" s="316"/>
    </row>
    <row r="2652" spans="4:7" ht="11.25">
      <c r="D2652" s="297"/>
      <c r="E2652" s="316"/>
      <c r="F2652" s="316"/>
      <c r="G2652" s="316"/>
    </row>
    <row r="2653" spans="4:7" ht="11.25">
      <c r="D2653" s="297"/>
      <c r="E2653" s="316"/>
      <c r="F2653" s="316"/>
      <c r="G2653" s="316"/>
    </row>
    <row r="2654" spans="4:7" ht="11.25">
      <c r="D2654" s="297"/>
      <c r="E2654" s="316"/>
      <c r="F2654" s="316"/>
      <c r="G2654" s="316"/>
    </row>
    <row r="2655" spans="4:7" ht="11.25">
      <c r="D2655" s="297"/>
      <c r="E2655" s="316"/>
      <c r="F2655" s="316"/>
      <c r="G2655" s="316"/>
    </row>
    <row r="2656" spans="4:7" ht="11.25">
      <c r="D2656" s="297"/>
      <c r="E2656" s="316"/>
      <c r="F2656" s="316"/>
      <c r="G2656" s="316"/>
    </row>
    <row r="2657" spans="4:7" ht="11.25">
      <c r="D2657" s="297"/>
      <c r="E2657" s="316"/>
      <c r="F2657" s="316"/>
      <c r="G2657" s="316"/>
    </row>
    <row r="2658" spans="4:7" ht="11.25">
      <c r="D2658" s="297"/>
      <c r="E2658" s="316"/>
      <c r="F2658" s="316"/>
      <c r="G2658" s="316"/>
    </row>
    <row r="2659" spans="4:7" ht="11.25">
      <c r="D2659" s="297"/>
      <c r="E2659" s="316"/>
      <c r="F2659" s="316"/>
      <c r="G2659" s="316"/>
    </row>
    <row r="2660" spans="4:7" ht="11.25">
      <c r="D2660" s="297"/>
      <c r="E2660" s="316"/>
      <c r="F2660" s="316"/>
      <c r="G2660" s="316"/>
    </row>
    <row r="2661" spans="4:7" ht="11.25">
      <c r="D2661" s="297"/>
      <c r="E2661" s="316"/>
      <c r="F2661" s="316"/>
      <c r="G2661" s="316"/>
    </row>
    <row r="2662" spans="4:7" ht="11.25">
      <c r="D2662" s="297"/>
      <c r="E2662" s="316"/>
      <c r="F2662" s="316"/>
      <c r="G2662" s="316"/>
    </row>
    <row r="2663" spans="4:7" ht="11.25">
      <c r="D2663" s="297"/>
      <c r="E2663" s="316"/>
      <c r="F2663" s="316"/>
      <c r="G2663" s="316"/>
    </row>
    <row r="2664" spans="4:7" ht="11.25">
      <c r="D2664" s="297"/>
      <c r="E2664" s="316"/>
      <c r="F2664" s="316"/>
      <c r="G2664" s="316"/>
    </row>
    <row r="2665" spans="4:7" ht="11.25">
      <c r="D2665" s="297"/>
      <c r="E2665" s="316"/>
      <c r="F2665" s="316"/>
      <c r="G2665" s="316"/>
    </row>
    <row r="2666" spans="4:7" ht="11.25">
      <c r="D2666" s="297"/>
      <c r="E2666" s="316"/>
      <c r="F2666" s="316"/>
      <c r="G2666" s="316"/>
    </row>
    <row r="2667" spans="4:7" ht="11.25">
      <c r="D2667" s="297"/>
      <c r="E2667" s="316"/>
      <c r="F2667" s="316"/>
      <c r="G2667" s="316"/>
    </row>
    <row r="2668" spans="4:7" ht="11.25">
      <c r="D2668" s="297"/>
      <c r="E2668" s="316"/>
      <c r="F2668" s="316"/>
      <c r="G2668" s="316"/>
    </row>
    <row r="2669" spans="4:7" ht="11.25">
      <c r="D2669" s="297"/>
      <c r="E2669" s="316"/>
      <c r="F2669" s="316"/>
      <c r="G2669" s="316"/>
    </row>
    <row r="2670" spans="4:7" ht="11.25">
      <c r="D2670" s="297"/>
      <c r="E2670" s="316"/>
      <c r="F2670" s="316"/>
      <c r="G2670" s="316"/>
    </row>
    <row r="2671" spans="4:7" ht="11.25">
      <c r="D2671" s="297"/>
      <c r="E2671" s="316"/>
      <c r="F2671" s="316"/>
      <c r="G2671" s="316"/>
    </row>
    <row r="2672" spans="4:7" ht="11.25">
      <c r="D2672" s="297"/>
      <c r="E2672" s="316"/>
      <c r="F2672" s="316"/>
      <c r="G2672" s="316"/>
    </row>
    <row r="2673" spans="4:7" ht="11.25">
      <c r="D2673" s="297"/>
      <c r="E2673" s="316"/>
      <c r="F2673" s="316"/>
      <c r="G2673" s="316"/>
    </row>
    <row r="2674" spans="4:7" ht="11.25">
      <c r="D2674" s="297"/>
      <c r="E2674" s="316"/>
      <c r="F2674" s="316"/>
      <c r="G2674" s="316"/>
    </row>
    <row r="2675" spans="4:7" ht="11.25">
      <c r="D2675" s="297"/>
      <c r="E2675" s="316"/>
      <c r="F2675" s="316"/>
      <c r="G2675" s="316"/>
    </row>
    <row r="2676" spans="4:7" ht="11.25">
      <c r="D2676" s="297"/>
      <c r="E2676" s="316"/>
      <c r="F2676" s="316"/>
      <c r="G2676" s="316"/>
    </row>
    <row r="2677" spans="4:7" ht="11.25">
      <c r="D2677" s="297"/>
      <c r="E2677" s="316"/>
      <c r="F2677" s="316"/>
      <c r="G2677" s="316"/>
    </row>
    <row r="2678" spans="4:7" ht="11.25">
      <c r="D2678" s="297"/>
      <c r="E2678" s="316"/>
      <c r="F2678" s="316"/>
      <c r="G2678" s="316"/>
    </row>
    <row r="2679" spans="4:7" ht="11.25">
      <c r="D2679" s="297"/>
      <c r="E2679" s="316"/>
      <c r="F2679" s="316"/>
      <c r="G2679" s="316"/>
    </row>
    <row r="2680" spans="4:7" ht="11.25">
      <c r="D2680" s="297"/>
      <c r="E2680" s="316"/>
      <c r="F2680" s="316"/>
      <c r="G2680" s="316"/>
    </row>
    <row r="2681" spans="4:7" ht="11.25">
      <c r="D2681" s="297"/>
      <c r="E2681" s="316"/>
      <c r="F2681" s="316"/>
      <c r="G2681" s="316"/>
    </row>
    <row r="2682" spans="4:7" ht="11.25">
      <c r="D2682" s="297"/>
      <c r="E2682" s="316"/>
      <c r="F2682" s="316"/>
      <c r="G2682" s="316"/>
    </row>
    <row r="2683" spans="4:7" ht="11.25">
      <c r="D2683" s="297"/>
      <c r="E2683" s="316"/>
      <c r="F2683" s="316"/>
      <c r="G2683" s="316"/>
    </row>
    <row r="2684" spans="4:7" ht="11.25">
      <c r="D2684" s="297"/>
      <c r="E2684" s="316"/>
      <c r="F2684" s="316"/>
      <c r="G2684" s="316"/>
    </row>
    <row r="2685" spans="4:7" ht="11.25">
      <c r="D2685" s="297"/>
      <c r="E2685" s="316"/>
      <c r="F2685" s="316"/>
      <c r="G2685" s="316"/>
    </row>
    <row r="2686" spans="4:7" ht="11.25">
      <c r="D2686" s="297"/>
      <c r="E2686" s="316"/>
      <c r="F2686" s="316"/>
      <c r="G2686" s="316"/>
    </row>
    <row r="2687" spans="4:7" ht="11.25">
      <c r="D2687" s="297"/>
      <c r="E2687" s="316"/>
      <c r="F2687" s="316"/>
      <c r="G2687" s="316"/>
    </row>
    <row r="2688" spans="4:7" ht="11.25">
      <c r="D2688" s="297"/>
      <c r="E2688" s="316"/>
      <c r="F2688" s="316"/>
      <c r="G2688" s="316"/>
    </row>
    <row r="2689" spans="4:7" ht="11.25">
      <c r="D2689" s="297"/>
      <c r="E2689" s="316"/>
      <c r="F2689" s="316"/>
      <c r="G2689" s="316"/>
    </row>
    <row r="2690" spans="4:7" ht="11.25">
      <c r="D2690" s="297"/>
      <c r="E2690" s="316"/>
      <c r="F2690" s="316"/>
      <c r="G2690" s="316"/>
    </row>
    <row r="2691" spans="4:7" ht="11.25">
      <c r="D2691" s="297"/>
      <c r="E2691" s="316"/>
      <c r="F2691" s="316"/>
      <c r="G2691" s="316"/>
    </row>
    <row r="2692" spans="4:7" ht="11.25">
      <c r="D2692" s="297"/>
      <c r="E2692" s="316"/>
      <c r="F2692" s="316"/>
      <c r="G2692" s="316"/>
    </row>
    <row r="2693" spans="4:7" ht="11.25">
      <c r="D2693" s="297"/>
      <c r="E2693" s="316"/>
      <c r="F2693" s="316"/>
      <c r="G2693" s="316"/>
    </row>
    <row r="2694" spans="4:7" ht="11.25">
      <c r="D2694" s="297"/>
      <c r="E2694" s="316"/>
      <c r="F2694" s="316"/>
      <c r="G2694" s="316"/>
    </row>
    <row r="2695" spans="4:7" ht="11.25">
      <c r="D2695" s="297"/>
      <c r="E2695" s="316"/>
      <c r="F2695" s="316"/>
      <c r="G2695" s="316"/>
    </row>
    <row r="2696" spans="4:7" ht="11.25">
      <c r="D2696" s="297"/>
      <c r="E2696" s="316"/>
      <c r="F2696" s="316"/>
      <c r="G2696" s="316"/>
    </row>
    <row r="2697" spans="4:7" ht="11.25">
      <c r="D2697" s="297"/>
      <c r="E2697" s="316"/>
      <c r="F2697" s="316"/>
      <c r="G2697" s="316"/>
    </row>
    <row r="2698" spans="4:7" ht="11.25">
      <c r="D2698" s="297"/>
      <c r="E2698" s="316"/>
      <c r="F2698" s="316"/>
      <c r="G2698" s="316"/>
    </row>
    <row r="2699" spans="4:7" ht="11.25">
      <c r="D2699" s="297"/>
      <c r="E2699" s="316"/>
      <c r="F2699" s="316"/>
      <c r="G2699" s="316"/>
    </row>
    <row r="2700" spans="4:7" ht="11.25">
      <c r="D2700" s="297"/>
      <c r="E2700" s="316"/>
      <c r="F2700" s="316"/>
      <c r="G2700" s="316"/>
    </row>
    <row r="2701" spans="4:7" ht="11.25">
      <c r="D2701" s="297"/>
      <c r="E2701" s="316"/>
      <c r="F2701" s="316"/>
      <c r="G2701" s="316"/>
    </row>
    <row r="2702" spans="4:7" ht="11.25">
      <c r="D2702" s="297"/>
      <c r="E2702" s="316"/>
      <c r="F2702" s="316"/>
      <c r="G2702" s="316"/>
    </row>
    <row r="2703" spans="4:7" ht="11.25">
      <c r="D2703" s="297"/>
      <c r="E2703" s="316"/>
      <c r="F2703" s="316"/>
      <c r="G2703" s="316"/>
    </row>
    <row r="2704" spans="4:7" ht="11.25">
      <c r="D2704" s="297"/>
      <c r="E2704" s="316"/>
      <c r="F2704" s="316"/>
      <c r="G2704" s="316"/>
    </row>
    <row r="2705" spans="4:7" ht="11.25">
      <c r="D2705" s="297"/>
      <c r="E2705" s="316"/>
      <c r="F2705" s="316"/>
      <c r="G2705" s="316"/>
    </row>
    <row r="2706" spans="4:7" ht="11.25">
      <c r="D2706" s="297"/>
      <c r="E2706" s="316"/>
      <c r="F2706" s="316"/>
      <c r="G2706" s="316"/>
    </row>
    <row r="2707" spans="4:7" ht="11.25">
      <c r="D2707" s="297"/>
      <c r="E2707" s="316"/>
      <c r="F2707" s="316"/>
      <c r="G2707" s="316"/>
    </row>
    <row r="2708" spans="4:7" ht="11.25">
      <c r="D2708" s="297"/>
      <c r="E2708" s="316"/>
      <c r="F2708" s="316"/>
      <c r="G2708" s="316"/>
    </row>
    <row r="2709" spans="4:7" ht="11.25">
      <c r="D2709" s="297"/>
      <c r="E2709" s="316"/>
      <c r="F2709" s="316"/>
      <c r="G2709" s="316"/>
    </row>
    <row r="2710" spans="4:7" ht="11.25">
      <c r="D2710" s="297"/>
      <c r="E2710" s="316"/>
      <c r="F2710" s="316"/>
      <c r="G2710" s="316"/>
    </row>
    <row r="2711" spans="4:7" ht="11.25">
      <c r="D2711" s="297"/>
      <c r="E2711" s="316"/>
      <c r="F2711" s="316"/>
      <c r="G2711" s="316"/>
    </row>
    <row r="2712" spans="4:7" ht="11.25">
      <c r="D2712" s="297"/>
      <c r="E2712" s="316"/>
      <c r="F2712" s="316"/>
      <c r="G2712" s="316"/>
    </row>
    <row r="2713" spans="4:7" ht="11.25">
      <c r="D2713" s="297"/>
      <c r="E2713" s="316"/>
      <c r="F2713" s="316"/>
      <c r="G2713" s="316"/>
    </row>
    <row r="2714" spans="4:7" ht="11.25">
      <c r="D2714" s="297"/>
      <c r="E2714" s="316"/>
      <c r="F2714" s="316"/>
      <c r="G2714" s="316"/>
    </row>
    <row r="2715" spans="4:7" ht="11.25">
      <c r="D2715" s="297"/>
      <c r="E2715" s="316"/>
      <c r="F2715" s="316"/>
      <c r="G2715" s="316"/>
    </row>
    <row r="2716" spans="4:7" ht="11.25">
      <c r="D2716" s="297"/>
      <c r="E2716" s="316"/>
      <c r="F2716" s="316"/>
      <c r="G2716" s="316"/>
    </row>
    <row r="2717" spans="4:7" ht="11.25">
      <c r="D2717" s="297"/>
      <c r="E2717" s="316"/>
      <c r="F2717" s="316"/>
      <c r="G2717" s="316"/>
    </row>
    <row r="2718" spans="4:7" ht="11.25">
      <c r="D2718" s="297"/>
      <c r="E2718" s="316"/>
      <c r="F2718" s="316"/>
      <c r="G2718" s="316"/>
    </row>
    <row r="2719" spans="4:7" ht="11.25">
      <c r="D2719" s="297"/>
      <c r="E2719" s="316"/>
      <c r="F2719" s="316"/>
      <c r="G2719" s="316"/>
    </row>
    <row r="2720" spans="4:7" ht="11.25">
      <c r="D2720" s="297"/>
      <c r="E2720" s="316"/>
      <c r="F2720" s="316"/>
      <c r="G2720" s="316"/>
    </row>
    <row r="2721" spans="4:7" ht="11.25">
      <c r="D2721" s="297"/>
      <c r="E2721" s="316"/>
      <c r="F2721" s="316"/>
      <c r="G2721" s="316"/>
    </row>
    <row r="2722" spans="4:7" ht="11.25">
      <c r="D2722" s="297"/>
      <c r="E2722" s="316"/>
      <c r="F2722" s="316"/>
      <c r="G2722" s="316"/>
    </row>
    <row r="2723" spans="4:7" ht="11.25">
      <c r="D2723" s="297"/>
      <c r="E2723" s="316"/>
      <c r="F2723" s="316"/>
      <c r="G2723" s="316"/>
    </row>
    <row r="2724" spans="4:7" ht="11.25">
      <c r="D2724" s="297"/>
      <c r="E2724" s="316"/>
      <c r="F2724" s="316"/>
      <c r="G2724" s="316"/>
    </row>
    <row r="2725" spans="4:7" ht="11.25">
      <c r="D2725" s="297"/>
      <c r="E2725" s="316"/>
      <c r="F2725" s="316"/>
      <c r="G2725" s="316"/>
    </row>
    <row r="2726" spans="4:7" ht="11.25">
      <c r="D2726" s="297"/>
      <c r="E2726" s="316"/>
      <c r="F2726" s="316"/>
      <c r="G2726" s="316"/>
    </row>
    <row r="2727" spans="4:7" ht="11.25">
      <c r="D2727" s="297"/>
      <c r="E2727" s="316"/>
      <c r="F2727" s="316"/>
      <c r="G2727" s="316"/>
    </row>
    <row r="2728" spans="4:7" ht="11.25">
      <c r="D2728" s="297"/>
      <c r="E2728" s="316"/>
      <c r="F2728" s="316"/>
      <c r="G2728" s="316"/>
    </row>
    <row r="2729" spans="4:7" ht="11.25">
      <c r="D2729" s="297"/>
      <c r="E2729" s="316"/>
      <c r="F2729" s="316"/>
      <c r="G2729" s="316"/>
    </row>
    <row r="2730" spans="4:7" ht="11.25">
      <c r="D2730" s="297"/>
      <c r="E2730" s="316"/>
      <c r="F2730" s="316"/>
      <c r="G2730" s="316"/>
    </row>
    <row r="2731" spans="4:7" ht="11.25">
      <c r="D2731" s="297"/>
      <c r="E2731" s="316"/>
      <c r="F2731" s="316"/>
      <c r="G2731" s="316"/>
    </row>
    <row r="2732" spans="4:7" ht="11.25">
      <c r="D2732" s="297"/>
      <c r="E2732" s="316"/>
      <c r="F2732" s="316"/>
      <c r="G2732" s="316"/>
    </row>
    <row r="2733" spans="4:7" ht="11.25">
      <c r="D2733" s="297"/>
      <c r="E2733" s="316"/>
      <c r="F2733" s="316"/>
      <c r="G2733" s="316"/>
    </row>
    <row r="2734" spans="4:7" ht="11.25">
      <c r="D2734" s="297"/>
      <c r="E2734" s="316"/>
      <c r="F2734" s="316"/>
      <c r="G2734" s="316"/>
    </row>
    <row r="2735" spans="4:7" ht="11.25">
      <c r="D2735" s="297"/>
      <c r="E2735" s="316"/>
      <c r="F2735" s="316"/>
      <c r="G2735" s="316"/>
    </row>
    <row r="2736" spans="4:7" ht="11.25">
      <c r="D2736" s="297"/>
      <c r="E2736" s="316"/>
      <c r="F2736" s="316"/>
      <c r="G2736" s="316"/>
    </row>
    <row r="2737" spans="4:7" ht="11.25">
      <c r="D2737" s="297"/>
      <c r="E2737" s="316"/>
      <c r="F2737" s="316"/>
      <c r="G2737" s="316"/>
    </row>
    <row r="2738" spans="4:7" ht="11.25">
      <c r="D2738" s="297"/>
      <c r="E2738" s="316"/>
      <c r="F2738" s="316"/>
      <c r="G2738" s="316"/>
    </row>
    <row r="2739" spans="4:7" ht="11.25">
      <c r="D2739" s="297"/>
      <c r="E2739" s="316"/>
      <c r="F2739" s="316"/>
      <c r="G2739" s="316"/>
    </row>
    <row r="2740" spans="4:7" ht="11.25">
      <c r="D2740" s="297"/>
      <c r="E2740" s="316"/>
      <c r="F2740" s="316"/>
      <c r="G2740" s="316"/>
    </row>
    <row r="2741" spans="4:7" ht="11.25">
      <c r="D2741" s="297"/>
      <c r="E2741" s="316"/>
      <c r="F2741" s="316"/>
      <c r="G2741" s="316"/>
    </row>
    <row r="2742" spans="4:7" ht="11.25">
      <c r="D2742" s="297"/>
      <c r="E2742" s="316"/>
      <c r="F2742" s="316"/>
      <c r="G2742" s="316"/>
    </row>
    <row r="2743" spans="4:7" ht="11.25">
      <c r="D2743" s="297"/>
      <c r="E2743" s="316"/>
      <c r="F2743" s="316"/>
      <c r="G2743" s="316"/>
    </row>
    <row r="2744" spans="4:7" ht="11.25">
      <c r="D2744" s="297"/>
      <c r="E2744" s="316"/>
      <c r="F2744" s="316"/>
      <c r="G2744" s="316"/>
    </row>
    <row r="2745" spans="4:7" ht="11.25">
      <c r="D2745" s="297"/>
      <c r="E2745" s="316"/>
      <c r="F2745" s="316"/>
      <c r="G2745" s="316"/>
    </row>
    <row r="2746" spans="4:7" ht="11.25">
      <c r="D2746" s="297"/>
      <c r="E2746" s="316"/>
      <c r="F2746" s="316"/>
      <c r="G2746" s="316"/>
    </row>
    <row r="2747" spans="4:7" ht="11.25">
      <c r="D2747" s="297"/>
      <c r="E2747" s="316"/>
      <c r="F2747" s="316"/>
      <c r="G2747" s="316"/>
    </row>
    <row r="2748" spans="4:7" ht="11.25">
      <c r="D2748" s="297"/>
      <c r="E2748" s="316"/>
      <c r="F2748" s="316"/>
      <c r="G2748" s="316"/>
    </row>
    <row r="2749" spans="4:7" ht="11.25">
      <c r="D2749" s="297"/>
      <c r="E2749" s="316"/>
      <c r="F2749" s="316"/>
      <c r="G2749" s="316"/>
    </row>
    <row r="2750" spans="4:7" ht="11.25">
      <c r="D2750" s="297"/>
      <c r="E2750" s="316"/>
      <c r="F2750" s="316"/>
      <c r="G2750" s="316"/>
    </row>
    <row r="2751" spans="4:7" ht="11.25">
      <c r="D2751" s="297"/>
      <c r="E2751" s="316"/>
      <c r="F2751" s="316"/>
      <c r="G2751" s="316"/>
    </row>
    <row r="2752" spans="4:7" ht="11.25">
      <c r="D2752" s="297"/>
      <c r="E2752" s="316"/>
      <c r="F2752" s="316"/>
      <c r="G2752" s="316"/>
    </row>
    <row r="2753" spans="4:7" ht="11.25">
      <c r="D2753" s="297"/>
      <c r="E2753" s="316"/>
      <c r="F2753" s="316"/>
      <c r="G2753" s="316"/>
    </row>
    <row r="2754" spans="4:7" ht="11.25">
      <c r="D2754" s="297"/>
      <c r="E2754" s="316"/>
      <c r="F2754" s="316"/>
      <c r="G2754" s="316"/>
    </row>
    <row r="2755" spans="4:7" ht="11.25">
      <c r="D2755" s="297"/>
      <c r="E2755" s="316"/>
      <c r="F2755" s="316"/>
      <c r="G2755" s="316"/>
    </row>
    <row r="2756" spans="4:7" ht="11.25">
      <c r="D2756" s="297"/>
      <c r="E2756" s="316"/>
      <c r="F2756" s="316"/>
      <c r="G2756" s="316"/>
    </row>
    <row r="2757" spans="4:7" ht="11.25">
      <c r="D2757" s="297"/>
      <c r="E2757" s="316"/>
      <c r="F2757" s="316"/>
      <c r="G2757" s="316"/>
    </row>
    <row r="2758" spans="4:7" ht="11.25">
      <c r="D2758" s="297"/>
      <c r="E2758" s="316"/>
      <c r="F2758" s="316"/>
      <c r="G2758" s="316"/>
    </row>
    <row r="2759" spans="4:7" ht="11.25">
      <c r="D2759" s="297"/>
      <c r="E2759" s="316"/>
      <c r="F2759" s="316"/>
      <c r="G2759" s="316"/>
    </row>
    <row r="2760" spans="4:7" ht="11.25">
      <c r="D2760" s="297"/>
      <c r="E2760" s="316"/>
      <c r="F2760" s="316"/>
      <c r="G2760" s="316"/>
    </row>
    <row r="2761" spans="4:7" ht="11.25">
      <c r="D2761" s="297"/>
      <c r="E2761" s="316"/>
      <c r="F2761" s="316"/>
      <c r="G2761" s="316"/>
    </row>
    <row r="2762" spans="4:7" ht="11.25">
      <c r="D2762" s="297"/>
      <c r="E2762" s="316"/>
      <c r="F2762" s="316"/>
      <c r="G2762" s="316"/>
    </row>
    <row r="2763" spans="4:7" ht="11.25">
      <c r="D2763" s="297"/>
      <c r="E2763" s="316"/>
      <c r="F2763" s="316"/>
      <c r="G2763" s="316"/>
    </row>
    <row r="2764" spans="4:7" ht="11.25">
      <c r="D2764" s="297"/>
      <c r="E2764" s="316"/>
      <c r="F2764" s="316"/>
      <c r="G2764" s="316"/>
    </row>
    <row r="2765" spans="4:7" ht="11.25">
      <c r="D2765" s="297"/>
      <c r="E2765" s="316"/>
      <c r="F2765" s="316"/>
      <c r="G2765" s="316"/>
    </row>
    <row r="2766" spans="4:7" ht="11.25">
      <c r="D2766" s="297"/>
      <c r="E2766" s="316"/>
      <c r="F2766" s="316"/>
      <c r="G2766" s="316"/>
    </row>
    <row r="2767" spans="4:7" ht="11.25">
      <c r="D2767" s="297"/>
      <c r="E2767" s="316"/>
      <c r="F2767" s="316"/>
      <c r="G2767" s="316"/>
    </row>
    <row r="2768" spans="4:7" ht="11.25">
      <c r="D2768" s="297"/>
      <c r="E2768" s="316"/>
      <c r="F2768" s="316"/>
      <c r="G2768" s="316"/>
    </row>
    <row r="2769" spans="4:7" ht="11.25">
      <c r="D2769" s="297"/>
      <c r="E2769" s="316"/>
      <c r="F2769" s="316"/>
      <c r="G2769" s="316"/>
    </row>
    <row r="2770" spans="4:7" ht="11.25">
      <c r="D2770" s="297"/>
      <c r="E2770" s="316"/>
      <c r="F2770" s="316"/>
      <c r="G2770" s="316"/>
    </row>
    <row r="2771" spans="4:7" ht="11.25">
      <c r="D2771" s="297"/>
      <c r="E2771" s="316"/>
      <c r="F2771" s="316"/>
      <c r="G2771" s="316"/>
    </row>
    <row r="2772" spans="4:7" ht="11.25">
      <c r="D2772" s="297"/>
      <c r="E2772" s="316"/>
      <c r="F2772" s="316"/>
      <c r="G2772" s="316"/>
    </row>
    <row r="2773" spans="4:7" ht="11.25">
      <c r="D2773" s="297"/>
      <c r="E2773" s="316"/>
      <c r="F2773" s="316"/>
      <c r="G2773" s="316"/>
    </row>
    <row r="2774" spans="4:7" ht="11.25">
      <c r="D2774" s="297"/>
      <c r="E2774" s="316"/>
      <c r="F2774" s="316"/>
      <c r="G2774" s="316"/>
    </row>
    <row r="2775" spans="4:7" ht="11.25">
      <c r="D2775" s="297"/>
      <c r="E2775" s="316"/>
      <c r="F2775" s="316"/>
      <c r="G2775" s="316"/>
    </row>
    <row r="2776" spans="4:7" ht="11.25">
      <c r="D2776" s="297"/>
      <c r="E2776" s="316"/>
      <c r="F2776" s="316"/>
      <c r="G2776" s="316"/>
    </row>
    <row r="2777" spans="4:7" ht="11.25">
      <c r="D2777" s="297"/>
      <c r="E2777" s="316"/>
      <c r="F2777" s="316"/>
      <c r="G2777" s="316"/>
    </row>
    <row r="2778" spans="4:7" ht="11.25">
      <c r="D2778" s="297"/>
      <c r="E2778" s="316"/>
      <c r="F2778" s="316"/>
      <c r="G2778" s="316"/>
    </row>
    <row r="2779" spans="4:7" ht="11.25">
      <c r="D2779" s="297"/>
      <c r="E2779" s="316"/>
      <c r="F2779" s="316"/>
      <c r="G2779" s="316"/>
    </row>
    <row r="2780" spans="4:7" ht="11.25">
      <c r="D2780" s="297"/>
      <c r="E2780" s="316"/>
      <c r="F2780" s="316"/>
      <c r="G2780" s="316"/>
    </row>
    <row r="2781" spans="4:7" ht="11.25">
      <c r="D2781" s="297"/>
      <c r="E2781" s="316"/>
      <c r="F2781" s="316"/>
      <c r="G2781" s="316"/>
    </row>
    <row r="2782" spans="4:7" ht="11.25">
      <c r="D2782" s="297"/>
      <c r="E2782" s="316"/>
      <c r="F2782" s="316"/>
      <c r="G2782" s="316"/>
    </row>
    <row r="2783" spans="4:7" ht="11.25">
      <c r="D2783" s="297"/>
      <c r="E2783" s="316"/>
      <c r="F2783" s="316"/>
      <c r="G2783" s="316"/>
    </row>
    <row r="2784" spans="4:7" ht="11.25">
      <c r="D2784" s="297"/>
      <c r="E2784" s="316"/>
      <c r="F2784" s="316"/>
      <c r="G2784" s="316"/>
    </row>
    <row r="2785" spans="4:7" ht="11.25">
      <c r="D2785" s="297"/>
      <c r="E2785" s="316"/>
      <c r="F2785" s="316"/>
      <c r="G2785" s="316"/>
    </row>
    <row r="2786" spans="4:7" ht="11.25">
      <c r="D2786" s="297"/>
      <c r="E2786" s="316"/>
      <c r="F2786" s="316"/>
      <c r="G2786" s="316"/>
    </row>
    <row r="2787" spans="4:7" ht="11.25">
      <c r="D2787" s="297"/>
      <c r="E2787" s="316"/>
      <c r="F2787" s="316"/>
      <c r="G2787" s="316"/>
    </row>
    <row r="2788" spans="4:7" ht="11.25">
      <c r="D2788" s="297"/>
      <c r="E2788" s="316"/>
      <c r="F2788" s="316"/>
      <c r="G2788" s="316"/>
    </row>
    <row r="2789" spans="4:7" ht="11.25">
      <c r="D2789" s="297"/>
      <c r="E2789" s="316"/>
      <c r="F2789" s="316"/>
      <c r="G2789" s="316"/>
    </row>
    <row r="2790" spans="4:7" ht="11.25">
      <c r="D2790" s="297"/>
      <c r="E2790" s="316"/>
      <c r="F2790" s="316"/>
      <c r="G2790" s="316"/>
    </row>
    <row r="2791" spans="4:7" ht="11.25">
      <c r="D2791" s="297"/>
      <c r="E2791" s="316"/>
      <c r="F2791" s="316"/>
      <c r="G2791" s="316"/>
    </row>
    <row r="2792" spans="4:7" ht="11.25">
      <c r="D2792" s="297"/>
      <c r="E2792" s="316"/>
      <c r="F2792" s="316"/>
      <c r="G2792" s="316"/>
    </row>
    <row r="2793" spans="4:7" ht="11.25">
      <c r="D2793" s="297"/>
      <c r="E2793" s="316"/>
      <c r="F2793" s="316"/>
      <c r="G2793" s="316"/>
    </row>
    <row r="2794" spans="4:7" ht="11.25">
      <c r="D2794" s="297"/>
      <c r="E2794" s="316"/>
      <c r="F2794" s="316"/>
      <c r="G2794" s="316"/>
    </row>
    <row r="2795" spans="4:7" ht="11.25">
      <c r="D2795" s="297"/>
      <c r="E2795" s="316"/>
      <c r="F2795" s="316"/>
      <c r="G2795" s="316"/>
    </row>
    <row r="2796" spans="4:7" ht="11.25">
      <c r="D2796" s="297"/>
      <c r="E2796" s="316"/>
      <c r="F2796" s="316"/>
      <c r="G2796" s="316"/>
    </row>
    <row r="2797" spans="4:7" ht="11.25">
      <c r="D2797" s="297"/>
      <c r="E2797" s="316"/>
      <c r="F2797" s="316"/>
      <c r="G2797" s="316"/>
    </row>
    <row r="2798" spans="4:7" ht="11.25">
      <c r="D2798" s="297"/>
      <c r="E2798" s="316"/>
      <c r="F2798" s="316"/>
      <c r="G2798" s="316"/>
    </row>
    <row r="2799" spans="4:7" ht="11.25">
      <c r="D2799" s="297"/>
      <c r="E2799" s="316"/>
      <c r="F2799" s="316"/>
      <c r="G2799" s="316"/>
    </row>
    <row r="2800" spans="4:7" ht="11.25">
      <c r="D2800" s="297"/>
      <c r="E2800" s="316"/>
      <c r="F2800" s="316"/>
      <c r="G2800" s="316"/>
    </row>
    <row r="2801" spans="4:7" ht="11.25">
      <c r="D2801" s="297"/>
      <c r="E2801" s="316"/>
      <c r="F2801" s="316"/>
      <c r="G2801" s="316"/>
    </row>
    <row r="2802" spans="4:7" ht="11.25">
      <c r="D2802" s="297"/>
      <c r="E2802" s="316"/>
      <c r="F2802" s="316"/>
      <c r="G2802" s="316"/>
    </row>
    <row r="2803" spans="4:7" ht="11.25">
      <c r="D2803" s="297"/>
      <c r="E2803" s="316"/>
      <c r="F2803" s="316"/>
      <c r="G2803" s="316"/>
    </row>
    <row r="2804" spans="4:7" ht="11.25">
      <c r="D2804" s="297"/>
      <c r="E2804" s="316"/>
      <c r="F2804" s="316"/>
      <c r="G2804" s="316"/>
    </row>
    <row r="2805" spans="4:7" ht="11.25">
      <c r="D2805" s="297"/>
      <c r="E2805" s="316"/>
      <c r="F2805" s="316"/>
      <c r="G2805" s="316"/>
    </row>
    <row r="2806" spans="4:7" ht="11.25">
      <c r="D2806" s="297"/>
      <c r="E2806" s="316"/>
      <c r="F2806" s="316"/>
      <c r="G2806" s="316"/>
    </row>
    <row r="2807" spans="4:7" ht="11.25">
      <c r="D2807" s="297"/>
      <c r="E2807" s="316"/>
      <c r="F2807" s="316"/>
      <c r="G2807" s="316"/>
    </row>
    <row r="2808" spans="4:7" ht="11.25">
      <c r="D2808" s="297"/>
      <c r="E2808" s="316"/>
      <c r="F2808" s="316"/>
      <c r="G2808" s="316"/>
    </row>
    <row r="2809" spans="4:7" ht="11.25">
      <c r="D2809" s="297"/>
      <c r="E2809" s="316"/>
      <c r="F2809" s="316"/>
      <c r="G2809" s="316"/>
    </row>
    <row r="2810" spans="4:7" ht="11.25">
      <c r="D2810" s="297"/>
      <c r="E2810" s="316"/>
      <c r="F2810" s="316"/>
      <c r="G2810" s="316"/>
    </row>
    <row r="2811" spans="4:7" ht="11.25">
      <c r="D2811" s="297"/>
      <c r="E2811" s="316"/>
      <c r="F2811" s="316"/>
      <c r="G2811" s="316"/>
    </row>
    <row r="2812" spans="4:7" ht="11.25">
      <c r="D2812" s="297"/>
      <c r="E2812" s="316"/>
      <c r="F2812" s="316"/>
      <c r="G2812" s="316"/>
    </row>
    <row r="2813" spans="4:7" ht="11.25">
      <c r="D2813" s="297"/>
      <c r="E2813" s="316"/>
      <c r="F2813" s="316"/>
      <c r="G2813" s="316"/>
    </row>
    <row r="2814" spans="4:7" ht="11.25">
      <c r="D2814" s="297"/>
      <c r="E2814" s="316"/>
      <c r="F2814" s="316"/>
      <c r="G2814" s="316"/>
    </row>
    <row r="2815" spans="4:7" ht="11.25">
      <c r="D2815" s="297"/>
      <c r="E2815" s="316"/>
      <c r="F2815" s="316"/>
      <c r="G2815" s="316"/>
    </row>
    <row r="2816" spans="4:7" ht="11.25">
      <c r="D2816" s="297"/>
      <c r="E2816" s="316"/>
      <c r="F2816" s="316"/>
      <c r="G2816" s="316"/>
    </row>
    <row r="2817" spans="4:7" ht="11.25">
      <c r="D2817" s="297"/>
      <c r="E2817" s="316"/>
      <c r="F2817" s="316"/>
      <c r="G2817" s="316"/>
    </row>
    <row r="2818" spans="4:7" ht="11.25">
      <c r="D2818" s="297"/>
      <c r="E2818" s="316"/>
      <c r="F2818" s="316"/>
      <c r="G2818" s="316"/>
    </row>
    <row r="2819" spans="4:7" ht="11.25">
      <c r="D2819" s="297"/>
      <c r="E2819" s="316"/>
      <c r="F2819" s="316"/>
      <c r="G2819" s="316"/>
    </row>
    <row r="2820" spans="4:7" ht="11.25">
      <c r="D2820" s="297"/>
      <c r="E2820" s="316"/>
      <c r="F2820" s="316"/>
      <c r="G2820" s="316"/>
    </row>
    <row r="2821" spans="4:7" ht="11.25">
      <c r="D2821" s="297"/>
      <c r="E2821" s="316"/>
      <c r="F2821" s="316"/>
      <c r="G2821" s="316"/>
    </row>
    <row r="2822" spans="4:7" ht="11.25">
      <c r="D2822" s="297"/>
      <c r="E2822" s="316"/>
      <c r="F2822" s="316"/>
      <c r="G2822" s="316"/>
    </row>
    <row r="2823" spans="4:7" ht="11.25">
      <c r="D2823" s="297"/>
      <c r="E2823" s="316"/>
      <c r="F2823" s="316"/>
      <c r="G2823" s="316"/>
    </row>
    <row r="2824" spans="4:7" ht="11.25">
      <c r="D2824" s="297"/>
      <c r="E2824" s="316"/>
      <c r="F2824" s="316"/>
      <c r="G2824" s="316"/>
    </row>
    <row r="2825" spans="4:7" ht="11.25">
      <c r="D2825" s="297"/>
      <c r="E2825" s="316"/>
      <c r="F2825" s="316"/>
      <c r="G2825" s="316"/>
    </row>
    <row r="2826" spans="4:7" ht="11.25">
      <c r="D2826" s="297"/>
      <c r="E2826" s="316"/>
      <c r="F2826" s="316"/>
      <c r="G2826" s="316"/>
    </row>
    <row r="2827" spans="4:7" ht="11.25">
      <c r="D2827" s="297"/>
      <c r="E2827" s="316"/>
      <c r="F2827" s="316"/>
      <c r="G2827" s="316"/>
    </row>
    <row r="2828" spans="4:7" ht="11.25">
      <c r="D2828" s="297"/>
      <c r="E2828" s="316"/>
      <c r="F2828" s="316"/>
      <c r="G2828" s="316"/>
    </row>
    <row r="2829" spans="4:7" ht="11.25">
      <c r="D2829" s="297"/>
      <c r="E2829" s="316"/>
      <c r="F2829" s="316"/>
      <c r="G2829" s="316"/>
    </row>
    <row r="2830" spans="4:7" ht="11.25">
      <c r="D2830" s="297"/>
      <c r="E2830" s="316"/>
      <c r="F2830" s="316"/>
      <c r="G2830" s="316"/>
    </row>
    <row r="2831" spans="4:7" ht="11.25">
      <c r="D2831" s="297"/>
      <c r="E2831" s="316"/>
      <c r="F2831" s="316"/>
      <c r="G2831" s="316"/>
    </row>
    <row r="2832" spans="4:7" ht="11.25">
      <c r="D2832" s="297"/>
      <c r="E2832" s="316"/>
      <c r="F2832" s="316"/>
      <c r="G2832" s="316"/>
    </row>
    <row r="2833" spans="4:7" ht="11.25">
      <c r="D2833" s="297"/>
      <c r="E2833" s="316"/>
      <c r="F2833" s="316"/>
      <c r="G2833" s="316"/>
    </row>
    <row r="2834" spans="4:7" ht="11.25">
      <c r="D2834" s="297"/>
      <c r="E2834" s="316"/>
      <c r="F2834" s="316"/>
      <c r="G2834" s="316"/>
    </row>
    <row r="2835" spans="4:7" ht="11.25">
      <c r="D2835" s="297"/>
      <c r="E2835" s="316"/>
      <c r="F2835" s="316"/>
      <c r="G2835" s="316"/>
    </row>
    <row r="2836" spans="4:7" ht="11.25">
      <c r="D2836" s="297"/>
      <c r="E2836" s="316"/>
      <c r="F2836" s="316"/>
      <c r="G2836" s="316"/>
    </row>
    <row r="2837" spans="4:7" ht="11.25">
      <c r="D2837" s="297"/>
      <c r="E2837" s="316"/>
      <c r="F2837" s="316"/>
      <c r="G2837" s="316"/>
    </row>
    <row r="2838" spans="4:7" ht="11.25">
      <c r="D2838" s="297"/>
      <c r="E2838" s="316"/>
      <c r="F2838" s="316"/>
      <c r="G2838" s="316"/>
    </row>
    <row r="2839" spans="4:7" ht="11.25">
      <c r="D2839" s="297"/>
      <c r="E2839" s="316"/>
      <c r="F2839" s="316"/>
      <c r="G2839" s="316"/>
    </row>
    <row r="2840" spans="4:7" ht="11.25">
      <c r="D2840" s="297"/>
      <c r="E2840" s="316"/>
      <c r="F2840" s="316"/>
      <c r="G2840" s="316"/>
    </row>
    <row r="2841" spans="4:7" ht="11.25">
      <c r="D2841" s="297"/>
      <c r="E2841" s="316"/>
      <c r="F2841" s="316"/>
      <c r="G2841" s="316"/>
    </row>
    <row r="2842" spans="4:7" ht="11.25">
      <c r="D2842" s="297"/>
      <c r="E2842" s="316"/>
      <c r="F2842" s="316"/>
      <c r="G2842" s="316"/>
    </row>
    <row r="2843" spans="4:7" ht="11.25">
      <c r="D2843" s="297"/>
      <c r="E2843" s="316"/>
      <c r="F2843" s="316"/>
      <c r="G2843" s="316"/>
    </row>
    <row r="2844" spans="4:7" ht="11.25">
      <c r="D2844" s="297"/>
      <c r="E2844" s="316"/>
      <c r="F2844" s="316"/>
      <c r="G2844" s="316"/>
    </row>
    <row r="2845" spans="4:7" ht="11.25">
      <c r="D2845" s="297"/>
      <c r="E2845" s="316"/>
      <c r="F2845" s="316"/>
      <c r="G2845" s="316"/>
    </row>
    <row r="2846" spans="4:7" ht="11.25">
      <c r="D2846" s="297"/>
      <c r="E2846" s="316"/>
      <c r="F2846" s="316"/>
      <c r="G2846" s="316"/>
    </row>
    <row r="2847" spans="4:7" ht="11.25">
      <c r="D2847" s="297"/>
      <c r="E2847" s="316"/>
      <c r="F2847" s="316"/>
      <c r="G2847" s="316"/>
    </row>
    <row r="2848" spans="4:7" ht="11.25">
      <c r="D2848" s="297"/>
      <c r="E2848" s="316"/>
      <c r="F2848" s="316"/>
      <c r="G2848" s="316"/>
    </row>
    <row r="2849" spans="4:7" ht="11.25">
      <c r="D2849" s="297"/>
      <c r="E2849" s="316"/>
      <c r="F2849" s="316"/>
      <c r="G2849" s="316"/>
    </row>
    <row r="2850" spans="4:7" ht="11.25">
      <c r="D2850" s="297"/>
      <c r="E2850" s="316"/>
      <c r="F2850" s="316"/>
      <c r="G2850" s="316"/>
    </row>
    <row r="2851" spans="4:7" ht="11.25">
      <c r="D2851" s="297"/>
      <c r="E2851" s="316"/>
      <c r="F2851" s="316"/>
      <c r="G2851" s="316"/>
    </row>
    <row r="2852" spans="4:7" ht="11.25">
      <c r="D2852" s="297"/>
      <c r="E2852" s="316"/>
      <c r="F2852" s="316"/>
      <c r="G2852" s="316"/>
    </row>
    <row r="2853" spans="4:7" ht="11.25">
      <c r="D2853" s="297"/>
      <c r="E2853" s="316"/>
      <c r="F2853" s="316"/>
      <c r="G2853" s="316"/>
    </row>
    <row r="2854" spans="4:7" ht="11.25">
      <c r="D2854" s="297"/>
      <c r="E2854" s="316"/>
      <c r="F2854" s="316"/>
      <c r="G2854" s="316"/>
    </row>
    <row r="2855" spans="4:7" ht="11.25">
      <c r="D2855" s="297"/>
      <c r="E2855" s="316"/>
      <c r="F2855" s="316"/>
      <c r="G2855" s="316"/>
    </row>
    <row r="2856" spans="4:7" ht="11.25">
      <c r="D2856" s="297"/>
      <c r="E2856" s="316"/>
      <c r="F2856" s="316"/>
      <c r="G2856" s="316"/>
    </row>
    <row r="2857" spans="4:7" ht="11.25">
      <c r="D2857" s="297"/>
      <c r="E2857" s="316"/>
      <c r="F2857" s="316"/>
      <c r="G2857" s="316"/>
    </row>
    <row r="2858" spans="4:7" ht="11.25">
      <c r="D2858" s="297"/>
      <c r="E2858" s="316"/>
      <c r="F2858" s="316"/>
      <c r="G2858" s="316"/>
    </row>
    <row r="2859" spans="4:7" ht="11.25">
      <c r="D2859" s="297"/>
      <c r="E2859" s="316"/>
      <c r="F2859" s="316"/>
      <c r="G2859" s="316"/>
    </row>
    <row r="2860" spans="4:7" ht="11.25">
      <c r="D2860" s="297"/>
      <c r="E2860" s="316"/>
      <c r="F2860" s="316"/>
      <c r="G2860" s="316"/>
    </row>
    <row r="2861" spans="4:7" ht="11.25">
      <c r="D2861" s="297"/>
      <c r="E2861" s="316"/>
      <c r="F2861" s="316"/>
      <c r="G2861" s="316"/>
    </row>
    <row r="2862" spans="4:7" ht="11.25">
      <c r="D2862" s="297"/>
      <c r="E2862" s="316"/>
      <c r="F2862" s="316"/>
      <c r="G2862" s="316"/>
    </row>
    <row r="2863" spans="4:7" ht="11.25">
      <c r="D2863" s="297"/>
      <c r="E2863" s="316"/>
      <c r="F2863" s="316"/>
      <c r="G2863" s="316"/>
    </row>
    <row r="2864" spans="4:7" ht="11.25">
      <c r="D2864" s="297"/>
      <c r="E2864" s="316"/>
      <c r="F2864" s="316"/>
      <c r="G2864" s="316"/>
    </row>
    <row r="2865" spans="4:7" ht="11.25">
      <c r="D2865" s="297"/>
      <c r="E2865" s="316"/>
      <c r="F2865" s="316"/>
      <c r="G2865" s="316"/>
    </row>
    <row r="2866" spans="4:7" ht="11.25">
      <c r="D2866" s="297"/>
      <c r="E2866" s="316"/>
      <c r="F2866" s="316"/>
      <c r="G2866" s="316"/>
    </row>
    <row r="2867" spans="4:7" ht="11.25">
      <c r="D2867" s="297"/>
      <c r="E2867" s="316"/>
      <c r="F2867" s="316"/>
      <c r="G2867" s="316"/>
    </row>
    <row r="2868" spans="4:7" ht="11.25">
      <c r="D2868" s="297"/>
      <c r="E2868" s="316"/>
      <c r="F2868" s="316"/>
      <c r="G2868" s="316"/>
    </row>
    <row r="2869" spans="4:7" ht="11.25">
      <c r="D2869" s="297"/>
      <c r="E2869" s="316"/>
      <c r="F2869" s="316"/>
      <c r="G2869" s="316"/>
    </row>
    <row r="2870" spans="4:7" ht="11.25">
      <c r="D2870" s="297"/>
      <c r="E2870" s="316"/>
      <c r="F2870" s="316"/>
      <c r="G2870" s="316"/>
    </row>
    <row r="2871" spans="4:7" ht="11.25">
      <c r="D2871" s="297"/>
      <c r="E2871" s="316"/>
      <c r="F2871" s="316"/>
      <c r="G2871" s="316"/>
    </row>
    <row r="2872" spans="4:7" ht="11.25">
      <c r="D2872" s="297"/>
      <c r="E2872" s="316"/>
      <c r="F2872" s="316"/>
      <c r="G2872" s="316"/>
    </row>
    <row r="2873" spans="4:7" ht="11.25">
      <c r="D2873" s="297"/>
      <c r="E2873" s="316"/>
      <c r="F2873" s="316"/>
      <c r="G2873" s="316"/>
    </row>
    <row r="2874" spans="4:7" ht="11.25">
      <c r="D2874" s="297"/>
      <c r="E2874" s="316"/>
      <c r="F2874" s="316"/>
      <c r="G2874" s="316"/>
    </row>
    <row r="2875" spans="4:7" ht="11.25">
      <c r="D2875" s="297"/>
      <c r="E2875" s="316"/>
      <c r="F2875" s="316"/>
      <c r="G2875" s="316"/>
    </row>
    <row r="2876" spans="4:7" ht="11.25">
      <c r="D2876" s="297"/>
      <c r="E2876" s="316"/>
      <c r="F2876" s="316"/>
      <c r="G2876" s="316"/>
    </row>
    <row r="2877" spans="4:7" ht="11.25">
      <c r="D2877" s="297"/>
      <c r="E2877" s="316"/>
      <c r="F2877" s="316"/>
      <c r="G2877" s="316"/>
    </row>
    <row r="2878" spans="4:7" ht="11.25">
      <c r="D2878" s="297"/>
      <c r="E2878" s="316"/>
      <c r="F2878" s="316"/>
      <c r="G2878" s="316"/>
    </row>
    <row r="2879" spans="4:7" ht="11.25">
      <c r="D2879" s="297"/>
      <c r="E2879" s="316"/>
      <c r="F2879" s="316"/>
      <c r="G2879" s="316"/>
    </row>
    <row r="2880" spans="4:7" ht="11.25">
      <c r="D2880" s="297"/>
      <c r="E2880" s="316"/>
      <c r="F2880" s="316"/>
      <c r="G2880" s="316"/>
    </row>
    <row r="2881" spans="4:7" ht="11.25">
      <c r="D2881" s="297"/>
      <c r="E2881" s="316"/>
      <c r="F2881" s="316"/>
      <c r="G2881" s="316"/>
    </row>
    <row r="2882" spans="4:7" ht="11.25">
      <c r="D2882" s="297"/>
      <c r="E2882" s="316"/>
      <c r="F2882" s="316"/>
      <c r="G2882" s="316"/>
    </row>
    <row r="2883" spans="4:7" ht="11.25">
      <c r="D2883" s="297"/>
      <c r="E2883" s="316"/>
      <c r="F2883" s="316"/>
      <c r="G2883" s="316"/>
    </row>
    <row r="2884" spans="4:7" ht="11.25">
      <c r="D2884" s="297"/>
      <c r="E2884" s="316"/>
      <c r="F2884" s="316"/>
      <c r="G2884" s="316"/>
    </row>
    <row r="2885" spans="4:7" ht="11.25">
      <c r="D2885" s="297"/>
      <c r="E2885" s="316"/>
      <c r="F2885" s="316"/>
      <c r="G2885" s="316"/>
    </row>
    <row r="2886" spans="4:7" ht="11.25">
      <c r="D2886" s="297"/>
      <c r="E2886" s="316"/>
      <c r="F2886" s="316"/>
      <c r="G2886" s="316"/>
    </row>
    <row r="2887" spans="4:7" ht="11.25">
      <c r="D2887" s="297"/>
      <c r="E2887" s="316"/>
      <c r="F2887" s="316"/>
      <c r="G2887" s="316"/>
    </row>
    <row r="2888" spans="4:7" ht="11.25">
      <c r="D2888" s="297"/>
      <c r="E2888" s="316"/>
      <c r="F2888" s="316"/>
      <c r="G2888" s="316"/>
    </row>
    <row r="2889" spans="4:7" ht="11.25">
      <c r="D2889" s="297"/>
      <c r="E2889" s="316"/>
      <c r="F2889" s="316"/>
      <c r="G2889" s="316"/>
    </row>
    <row r="2890" spans="4:7" ht="11.25">
      <c r="D2890" s="297"/>
      <c r="E2890" s="316"/>
      <c r="F2890" s="316"/>
      <c r="G2890" s="316"/>
    </row>
    <row r="2891" spans="4:7" ht="11.25">
      <c r="D2891" s="297"/>
      <c r="E2891" s="316"/>
      <c r="F2891" s="316"/>
      <c r="G2891" s="316"/>
    </row>
    <row r="2892" spans="4:7" ht="11.25">
      <c r="D2892" s="297"/>
      <c r="E2892" s="316"/>
      <c r="F2892" s="316"/>
      <c r="G2892" s="316"/>
    </row>
    <row r="2893" spans="4:7" ht="11.25">
      <c r="D2893" s="297"/>
      <c r="E2893" s="316"/>
      <c r="F2893" s="316"/>
      <c r="G2893" s="316"/>
    </row>
    <row r="2894" spans="4:7" ht="11.25">
      <c r="D2894" s="297"/>
      <c r="E2894" s="316"/>
      <c r="F2894" s="316"/>
      <c r="G2894" s="316"/>
    </row>
    <row r="2895" spans="4:7" ht="11.25">
      <c r="D2895" s="297"/>
      <c r="E2895" s="316"/>
      <c r="F2895" s="316"/>
      <c r="G2895" s="316"/>
    </row>
    <row r="2896" spans="4:7" ht="11.25">
      <c r="D2896" s="297"/>
      <c r="E2896" s="316"/>
      <c r="F2896" s="316"/>
      <c r="G2896" s="316"/>
    </row>
    <row r="2897" spans="4:7" ht="11.25">
      <c r="D2897" s="297"/>
      <c r="E2897" s="316"/>
      <c r="F2897" s="316"/>
      <c r="G2897" s="316"/>
    </row>
    <row r="2898" spans="4:7" ht="11.25">
      <c r="D2898" s="297"/>
      <c r="E2898" s="316"/>
      <c r="F2898" s="316"/>
      <c r="G2898" s="316"/>
    </row>
    <row r="2899" spans="4:7" ht="11.25">
      <c r="D2899" s="297"/>
      <c r="E2899" s="316"/>
      <c r="F2899" s="316"/>
      <c r="G2899" s="316"/>
    </row>
    <row r="2900" spans="4:7" ht="11.25">
      <c r="D2900" s="297"/>
      <c r="E2900" s="316"/>
      <c r="F2900" s="316"/>
      <c r="G2900" s="316"/>
    </row>
    <row r="2901" spans="4:7" ht="11.25">
      <c r="D2901" s="297"/>
      <c r="E2901" s="316"/>
      <c r="F2901" s="316"/>
      <c r="G2901" s="316"/>
    </row>
    <row r="2902" spans="4:7" ht="11.25">
      <c r="D2902" s="297"/>
      <c r="E2902" s="316"/>
      <c r="F2902" s="316"/>
      <c r="G2902" s="316"/>
    </row>
    <row r="2903" spans="4:7" ht="11.25">
      <c r="D2903" s="297"/>
      <c r="E2903" s="316"/>
      <c r="F2903" s="316"/>
      <c r="G2903" s="316"/>
    </row>
    <row r="2904" spans="4:7" ht="11.25">
      <c r="D2904" s="297"/>
      <c r="E2904" s="316"/>
      <c r="F2904" s="316"/>
      <c r="G2904" s="316"/>
    </row>
    <row r="2905" spans="4:7" ht="11.25">
      <c r="D2905" s="297"/>
      <c r="E2905" s="316"/>
      <c r="F2905" s="316"/>
      <c r="G2905" s="316"/>
    </row>
    <row r="2906" spans="4:7" ht="11.25">
      <c r="D2906" s="297"/>
      <c r="E2906" s="316"/>
      <c r="F2906" s="316"/>
      <c r="G2906" s="316"/>
    </row>
    <row r="2907" spans="4:7" ht="11.25">
      <c r="D2907" s="297"/>
      <c r="E2907" s="316"/>
      <c r="F2907" s="316"/>
      <c r="G2907" s="316"/>
    </row>
    <row r="2908" spans="4:7" ht="11.25">
      <c r="D2908" s="297"/>
      <c r="E2908" s="316"/>
      <c r="F2908" s="316"/>
      <c r="G2908" s="316"/>
    </row>
    <row r="2909" spans="4:7" ht="11.25">
      <c r="D2909" s="297"/>
      <c r="E2909" s="316"/>
      <c r="F2909" s="316"/>
      <c r="G2909" s="316"/>
    </row>
    <row r="2910" spans="4:7" ht="11.25">
      <c r="D2910" s="297"/>
      <c r="E2910" s="316"/>
      <c r="F2910" s="316"/>
      <c r="G2910" s="316"/>
    </row>
    <row r="2911" spans="4:7" ht="11.25">
      <c r="D2911" s="297"/>
      <c r="E2911" s="316"/>
      <c r="F2911" s="316"/>
      <c r="G2911" s="316"/>
    </row>
    <row r="2912" spans="4:7" ht="11.25">
      <c r="D2912" s="297"/>
      <c r="E2912" s="316"/>
      <c r="F2912" s="316"/>
      <c r="G2912" s="316"/>
    </row>
    <row r="2913" spans="4:7" ht="11.25">
      <c r="D2913" s="297"/>
      <c r="E2913" s="316"/>
      <c r="F2913" s="316"/>
      <c r="G2913" s="316"/>
    </row>
    <row r="2914" spans="4:7" ht="11.25">
      <c r="D2914" s="297"/>
      <c r="E2914" s="316"/>
      <c r="F2914" s="316"/>
      <c r="G2914" s="316"/>
    </row>
    <row r="2915" spans="4:7" ht="11.25">
      <c r="D2915" s="297"/>
      <c r="E2915" s="316"/>
      <c r="F2915" s="316"/>
      <c r="G2915" s="316"/>
    </row>
    <row r="2916" spans="4:7" ht="11.25">
      <c r="D2916" s="297"/>
      <c r="E2916" s="316"/>
      <c r="F2916" s="316"/>
      <c r="G2916" s="316"/>
    </row>
    <row r="2917" spans="4:7" ht="11.25">
      <c r="D2917" s="297"/>
      <c r="E2917" s="316"/>
      <c r="F2917" s="316"/>
      <c r="G2917" s="316"/>
    </row>
    <row r="2918" spans="4:7" ht="11.25">
      <c r="D2918" s="297"/>
      <c r="E2918" s="316"/>
      <c r="F2918" s="316"/>
      <c r="G2918" s="316"/>
    </row>
    <row r="2919" spans="4:7" ht="11.25">
      <c r="D2919" s="297"/>
      <c r="E2919" s="316"/>
      <c r="F2919" s="316"/>
      <c r="G2919" s="316"/>
    </row>
    <row r="2920" spans="4:7" ht="11.25">
      <c r="D2920" s="297"/>
      <c r="E2920" s="316"/>
      <c r="F2920" s="316"/>
      <c r="G2920" s="316"/>
    </row>
    <row r="2921" spans="4:7" ht="11.25">
      <c r="D2921" s="297"/>
      <c r="E2921" s="316"/>
      <c r="F2921" s="316"/>
      <c r="G2921" s="316"/>
    </row>
    <row r="2922" spans="4:7" ht="11.25">
      <c r="D2922" s="297"/>
      <c r="E2922" s="316"/>
      <c r="F2922" s="316"/>
      <c r="G2922" s="316"/>
    </row>
    <row r="2923" spans="4:7" ht="11.25">
      <c r="D2923" s="297"/>
      <c r="E2923" s="316"/>
      <c r="F2923" s="316"/>
      <c r="G2923" s="316"/>
    </row>
    <row r="2924" spans="4:7" ht="11.25">
      <c r="D2924" s="297"/>
      <c r="E2924" s="316"/>
      <c r="F2924" s="316"/>
      <c r="G2924" s="316"/>
    </row>
    <row r="2925" spans="4:7" ht="11.25">
      <c r="D2925" s="297"/>
      <c r="E2925" s="316"/>
      <c r="F2925" s="316"/>
      <c r="G2925" s="316"/>
    </row>
    <row r="2926" spans="4:7" ht="11.25">
      <c r="D2926" s="297"/>
      <c r="E2926" s="316"/>
      <c r="F2926" s="316"/>
      <c r="G2926" s="316"/>
    </row>
    <row r="2927" spans="4:7" ht="11.25">
      <c r="D2927" s="297"/>
      <c r="E2927" s="316"/>
      <c r="F2927" s="316"/>
      <c r="G2927" s="316"/>
    </row>
    <row r="2928" spans="4:7" ht="11.25">
      <c r="D2928" s="297"/>
      <c r="E2928" s="316"/>
      <c r="F2928" s="316"/>
      <c r="G2928" s="316"/>
    </row>
    <row r="2929" spans="4:7" ht="11.25">
      <c r="D2929" s="297"/>
      <c r="E2929" s="316"/>
      <c r="F2929" s="316"/>
      <c r="G2929" s="316"/>
    </row>
    <row r="2930" spans="4:7" ht="11.25">
      <c r="D2930" s="297"/>
      <c r="E2930" s="316"/>
      <c r="F2930" s="316"/>
      <c r="G2930" s="316"/>
    </row>
    <row r="2931" spans="4:7" ht="11.25">
      <c r="D2931" s="297"/>
      <c r="E2931" s="316"/>
      <c r="F2931" s="316"/>
      <c r="G2931" s="316"/>
    </row>
    <row r="2932" spans="4:7" ht="11.25">
      <c r="D2932" s="297"/>
      <c r="E2932" s="316"/>
      <c r="F2932" s="316"/>
      <c r="G2932" s="316"/>
    </row>
    <row r="2933" spans="4:7" ht="11.25">
      <c r="D2933" s="297"/>
      <c r="E2933" s="316"/>
      <c r="F2933" s="316"/>
      <c r="G2933" s="316"/>
    </row>
    <row r="2934" spans="4:7" ht="11.25">
      <c r="D2934" s="297"/>
      <c r="E2934" s="316"/>
      <c r="F2934" s="316"/>
      <c r="G2934" s="316"/>
    </row>
    <row r="2935" spans="4:7" ht="11.25">
      <c r="D2935" s="297"/>
      <c r="E2935" s="316"/>
      <c r="F2935" s="316"/>
      <c r="G2935" s="316"/>
    </row>
    <row r="2936" spans="4:7" ht="11.25">
      <c r="D2936" s="297"/>
      <c r="E2936" s="316"/>
      <c r="F2936" s="316"/>
      <c r="G2936" s="316"/>
    </row>
    <row r="2937" spans="4:7" ht="11.25">
      <c r="D2937" s="297"/>
      <c r="E2937" s="316"/>
      <c r="F2937" s="316"/>
      <c r="G2937" s="316"/>
    </row>
    <row r="2938" spans="4:7" ht="11.25">
      <c r="D2938" s="297"/>
      <c r="E2938" s="316"/>
      <c r="F2938" s="316"/>
      <c r="G2938" s="316"/>
    </row>
    <row r="2939" spans="4:7" ht="11.25">
      <c r="D2939" s="297"/>
      <c r="E2939" s="316"/>
      <c r="F2939" s="316"/>
      <c r="G2939" s="316"/>
    </row>
    <row r="2940" spans="4:7" ht="11.25">
      <c r="D2940" s="297"/>
      <c r="E2940" s="316"/>
      <c r="F2940" s="316"/>
      <c r="G2940" s="316"/>
    </row>
    <row r="2941" spans="4:7" ht="11.25">
      <c r="D2941" s="297"/>
      <c r="E2941" s="316"/>
      <c r="F2941" s="316"/>
      <c r="G2941" s="316"/>
    </row>
    <row r="2942" spans="4:7" ht="11.25">
      <c r="D2942" s="297"/>
      <c r="E2942" s="316"/>
      <c r="F2942" s="316"/>
      <c r="G2942" s="316"/>
    </row>
    <row r="2943" spans="4:7" ht="11.25">
      <c r="D2943" s="297"/>
      <c r="E2943" s="316"/>
      <c r="F2943" s="316"/>
      <c r="G2943" s="316"/>
    </row>
    <row r="2944" spans="4:7" ht="11.25">
      <c r="D2944" s="297"/>
      <c r="E2944" s="316"/>
      <c r="F2944" s="316"/>
      <c r="G2944" s="316"/>
    </row>
    <row r="2945" spans="4:7" ht="11.25">
      <c r="D2945" s="297"/>
      <c r="E2945" s="316"/>
      <c r="F2945" s="316"/>
      <c r="G2945" s="316"/>
    </row>
    <row r="2946" spans="4:7" ht="11.25">
      <c r="D2946" s="297"/>
      <c r="E2946" s="316"/>
      <c r="F2946" s="316"/>
      <c r="G2946" s="316"/>
    </row>
    <row r="2947" spans="4:7" ht="11.25">
      <c r="D2947" s="297"/>
      <c r="E2947" s="316"/>
      <c r="F2947" s="316"/>
      <c r="G2947" s="316"/>
    </row>
    <row r="2948" spans="4:7" ht="11.25">
      <c r="D2948" s="297"/>
      <c r="E2948" s="316"/>
      <c r="F2948" s="316"/>
      <c r="G2948" s="316"/>
    </row>
    <row r="2949" spans="4:7" ht="11.25">
      <c r="D2949" s="297"/>
      <c r="E2949" s="316"/>
      <c r="F2949" s="316"/>
      <c r="G2949" s="316"/>
    </row>
    <row r="2950" spans="4:7" ht="11.25">
      <c r="D2950" s="297"/>
      <c r="E2950" s="316"/>
      <c r="F2950" s="316"/>
      <c r="G2950" s="316"/>
    </row>
    <row r="2951" spans="4:7" ht="11.25">
      <c r="D2951" s="297"/>
      <c r="E2951" s="316"/>
      <c r="F2951" s="316"/>
      <c r="G2951" s="316"/>
    </row>
    <row r="2952" spans="4:7" ht="11.25">
      <c r="D2952" s="297"/>
      <c r="E2952" s="316"/>
      <c r="F2952" s="316"/>
      <c r="G2952" s="316"/>
    </row>
    <row r="2953" spans="4:7" ht="11.25">
      <c r="D2953" s="297"/>
      <c r="E2953" s="316"/>
      <c r="F2953" s="316"/>
      <c r="G2953" s="316"/>
    </row>
    <row r="2954" spans="4:7" ht="11.25">
      <c r="D2954" s="297"/>
      <c r="E2954" s="316"/>
      <c r="F2954" s="316"/>
      <c r="G2954" s="316"/>
    </row>
    <row r="2955" spans="4:7" ht="11.25">
      <c r="D2955" s="297"/>
      <c r="E2955" s="316"/>
      <c r="F2955" s="316"/>
      <c r="G2955" s="316"/>
    </row>
    <row r="2956" spans="4:7" ht="11.25">
      <c r="D2956" s="297"/>
      <c r="E2956" s="316"/>
      <c r="F2956" s="316"/>
      <c r="G2956" s="316"/>
    </row>
    <row r="2957" spans="4:7" ht="11.25">
      <c r="D2957" s="297"/>
      <c r="E2957" s="316"/>
      <c r="F2957" s="316"/>
      <c r="G2957" s="316"/>
    </row>
    <row r="2958" spans="4:7" ht="11.25">
      <c r="D2958" s="297"/>
      <c r="E2958" s="316"/>
      <c r="F2958" s="316"/>
      <c r="G2958" s="316"/>
    </row>
    <row r="2959" spans="4:7" ht="11.25">
      <c r="D2959" s="297"/>
      <c r="E2959" s="316"/>
      <c r="F2959" s="316"/>
      <c r="G2959" s="316"/>
    </row>
    <row r="2960" spans="4:7" ht="11.25">
      <c r="D2960" s="297"/>
      <c r="E2960" s="316"/>
      <c r="F2960" s="316"/>
      <c r="G2960" s="316"/>
    </row>
    <row r="2961" spans="4:7" ht="11.25">
      <c r="D2961" s="297"/>
      <c r="E2961" s="316"/>
      <c r="F2961" s="316"/>
      <c r="G2961" s="316"/>
    </row>
    <row r="2962" spans="4:7" ht="11.25">
      <c r="D2962" s="297"/>
      <c r="E2962" s="316"/>
      <c r="F2962" s="316"/>
      <c r="G2962" s="316"/>
    </row>
    <row r="2963" spans="4:7" ht="11.25">
      <c r="D2963" s="297"/>
      <c r="E2963" s="316"/>
      <c r="F2963" s="316"/>
      <c r="G2963" s="316"/>
    </row>
    <row r="2964" spans="4:7" ht="11.25">
      <c r="D2964" s="297"/>
      <c r="E2964" s="316"/>
      <c r="F2964" s="316"/>
      <c r="G2964" s="316"/>
    </row>
    <row r="2965" spans="4:7" ht="11.25">
      <c r="D2965" s="297"/>
      <c r="E2965" s="316"/>
      <c r="F2965" s="316"/>
      <c r="G2965" s="316"/>
    </row>
    <row r="2966" spans="4:7" ht="11.25">
      <c r="D2966" s="297"/>
      <c r="E2966" s="316"/>
      <c r="F2966" s="316"/>
      <c r="G2966" s="316"/>
    </row>
    <row r="2967" spans="4:7" ht="11.25">
      <c r="D2967" s="297"/>
      <c r="E2967" s="316"/>
      <c r="F2967" s="316"/>
      <c r="G2967" s="316"/>
    </row>
    <row r="2968" spans="4:7" ht="11.25">
      <c r="D2968" s="297"/>
      <c r="E2968" s="316"/>
      <c r="F2968" s="316"/>
      <c r="G2968" s="316"/>
    </row>
    <row r="2969" spans="4:7" ht="11.25">
      <c r="D2969" s="297"/>
      <c r="E2969" s="316"/>
      <c r="F2969" s="316"/>
      <c r="G2969" s="316"/>
    </row>
    <row r="2970" spans="4:7" ht="11.25">
      <c r="D2970" s="297"/>
      <c r="E2970" s="316"/>
      <c r="F2970" s="316"/>
      <c r="G2970" s="316"/>
    </row>
    <row r="2971" spans="4:7" ht="11.25">
      <c r="D2971" s="297"/>
      <c r="E2971" s="316"/>
      <c r="F2971" s="316"/>
      <c r="G2971" s="316"/>
    </row>
    <row r="2972" spans="4:7" ht="11.25">
      <c r="D2972" s="297"/>
      <c r="E2972" s="316"/>
      <c r="F2972" s="316"/>
      <c r="G2972" s="316"/>
    </row>
    <row r="2973" spans="4:7" ht="11.25">
      <c r="D2973" s="297"/>
      <c r="E2973" s="316"/>
      <c r="F2973" s="316"/>
      <c r="G2973" s="316"/>
    </row>
    <row r="2974" spans="4:7" ht="11.25">
      <c r="D2974" s="297"/>
      <c r="E2974" s="316"/>
      <c r="F2974" s="316"/>
      <c r="G2974" s="316"/>
    </row>
    <row r="2975" spans="4:7" ht="11.25">
      <c r="D2975" s="297"/>
      <c r="E2975" s="316"/>
      <c r="F2975" s="316"/>
      <c r="G2975" s="316"/>
    </row>
    <row r="2976" spans="4:7" ht="11.25">
      <c r="D2976" s="297"/>
      <c r="E2976" s="316"/>
      <c r="F2976" s="316"/>
      <c r="G2976" s="316"/>
    </row>
    <row r="2977" spans="4:7" ht="11.25">
      <c r="D2977" s="297"/>
      <c r="E2977" s="316"/>
      <c r="F2977" s="316"/>
      <c r="G2977" s="316"/>
    </row>
    <row r="2978" spans="4:7" ht="11.25">
      <c r="D2978" s="297"/>
      <c r="E2978" s="316"/>
      <c r="F2978" s="316"/>
      <c r="G2978" s="316"/>
    </row>
    <row r="2979" spans="4:7" ht="11.25">
      <c r="D2979" s="297"/>
      <c r="E2979" s="316"/>
      <c r="F2979" s="316"/>
      <c r="G2979" s="316"/>
    </row>
    <row r="2980" spans="4:7" ht="11.25">
      <c r="D2980" s="297"/>
      <c r="E2980" s="316"/>
      <c r="F2980" s="316"/>
      <c r="G2980" s="316"/>
    </row>
    <row r="2981" spans="4:7" ht="11.25">
      <c r="D2981" s="297"/>
      <c r="E2981" s="316"/>
      <c r="F2981" s="316"/>
      <c r="G2981" s="316"/>
    </row>
    <row r="2982" spans="4:7" ht="11.25">
      <c r="D2982" s="297"/>
      <c r="E2982" s="316"/>
      <c r="F2982" s="316"/>
      <c r="G2982" s="316"/>
    </row>
    <row r="2983" spans="4:7" ht="11.25">
      <c r="D2983" s="297"/>
      <c r="E2983" s="316"/>
      <c r="F2983" s="316"/>
      <c r="G2983" s="316"/>
    </row>
    <row r="2984" spans="4:7" ht="11.25">
      <c r="D2984" s="297"/>
      <c r="E2984" s="316"/>
      <c r="F2984" s="316"/>
      <c r="G2984" s="316"/>
    </row>
    <row r="2985" spans="4:7" ht="11.25">
      <c r="D2985" s="297"/>
      <c r="E2985" s="316"/>
      <c r="F2985" s="316"/>
      <c r="G2985" s="316"/>
    </row>
    <row r="2986" spans="4:7" ht="11.25">
      <c r="D2986" s="297"/>
      <c r="E2986" s="316"/>
      <c r="F2986" s="316"/>
      <c r="G2986" s="316"/>
    </row>
    <row r="2987" spans="4:7" ht="11.25">
      <c r="D2987" s="297"/>
      <c r="E2987" s="316"/>
      <c r="F2987" s="316"/>
      <c r="G2987" s="316"/>
    </row>
    <row r="2988" spans="4:7" ht="11.25">
      <c r="D2988" s="297"/>
      <c r="E2988" s="316"/>
      <c r="F2988" s="316"/>
      <c r="G2988" s="316"/>
    </row>
    <row r="2989" spans="4:7" ht="11.25">
      <c r="D2989" s="297"/>
      <c r="E2989" s="316"/>
      <c r="F2989" s="316"/>
      <c r="G2989" s="316"/>
    </row>
    <row r="2990" spans="4:7" ht="11.25">
      <c r="D2990" s="297"/>
      <c r="E2990" s="316"/>
      <c r="F2990" s="316"/>
      <c r="G2990" s="316"/>
    </row>
    <row r="2991" spans="4:7" ht="11.25">
      <c r="D2991" s="297"/>
      <c r="E2991" s="316"/>
      <c r="F2991" s="316"/>
      <c r="G2991" s="316"/>
    </row>
    <row r="2992" spans="4:7" ht="11.25">
      <c r="D2992" s="297"/>
      <c r="E2992" s="316"/>
      <c r="F2992" s="316"/>
      <c r="G2992" s="316"/>
    </row>
    <row r="2993" spans="4:7" ht="11.25">
      <c r="D2993" s="297"/>
      <c r="E2993" s="316"/>
      <c r="F2993" s="316"/>
      <c r="G2993" s="316"/>
    </row>
    <row r="2994" spans="4:7" ht="11.25">
      <c r="D2994" s="297"/>
      <c r="E2994" s="316"/>
      <c r="F2994" s="316"/>
      <c r="G2994" s="316"/>
    </row>
    <row r="2995" spans="4:7" ht="11.25">
      <c r="D2995" s="297"/>
      <c r="E2995" s="316"/>
      <c r="F2995" s="316"/>
      <c r="G2995" s="316"/>
    </row>
    <row r="2996" spans="4:7" ht="11.25">
      <c r="D2996" s="297"/>
      <c r="E2996" s="316"/>
      <c r="F2996" s="316"/>
      <c r="G2996" s="316"/>
    </row>
    <row r="2997" spans="4:7" ht="11.25">
      <c r="D2997" s="297"/>
      <c r="E2997" s="316"/>
      <c r="F2997" s="316"/>
      <c r="G2997" s="316"/>
    </row>
    <row r="2998" spans="4:7" ht="11.25">
      <c r="D2998" s="297"/>
      <c r="E2998" s="316"/>
      <c r="F2998" s="316"/>
      <c r="G2998" s="316"/>
    </row>
    <row r="2999" spans="4:7" ht="11.25">
      <c r="D2999" s="297"/>
      <c r="E2999" s="316"/>
      <c r="F2999" s="316"/>
      <c r="G2999" s="316"/>
    </row>
    <row r="3000" spans="4:7" ht="11.25">
      <c r="D3000" s="297"/>
      <c r="E3000" s="316"/>
      <c r="F3000" s="316"/>
      <c r="G3000" s="316"/>
    </row>
    <row r="3001" spans="4:7" ht="11.25">
      <c r="D3001" s="297"/>
      <c r="E3001" s="316"/>
      <c r="F3001" s="316"/>
      <c r="G3001" s="316"/>
    </row>
    <row r="3002" spans="4:7" ht="11.25">
      <c r="D3002" s="297"/>
      <c r="E3002" s="316"/>
      <c r="F3002" s="316"/>
      <c r="G3002" s="316"/>
    </row>
    <row r="3003" spans="4:7" ht="11.25">
      <c r="D3003" s="297"/>
      <c r="E3003" s="316"/>
      <c r="F3003" s="316"/>
      <c r="G3003" s="316"/>
    </row>
    <row r="3004" spans="4:7" ht="11.25">
      <c r="D3004" s="297"/>
      <c r="E3004" s="316"/>
      <c r="F3004" s="316"/>
      <c r="G3004" s="316"/>
    </row>
    <row r="3005" spans="4:7" ht="11.25">
      <c r="D3005" s="297"/>
      <c r="E3005" s="316"/>
      <c r="F3005" s="316"/>
      <c r="G3005" s="316"/>
    </row>
    <row r="3006" spans="4:7" ht="11.25">
      <c r="D3006" s="297"/>
      <c r="E3006" s="316"/>
      <c r="F3006" s="316"/>
      <c r="G3006" s="316"/>
    </row>
    <row r="3007" spans="4:7" ht="11.25">
      <c r="D3007" s="297"/>
      <c r="E3007" s="316"/>
      <c r="F3007" s="316"/>
      <c r="G3007" s="316"/>
    </row>
    <row r="3008" spans="4:7" ht="11.25">
      <c r="D3008" s="297"/>
      <c r="E3008" s="316"/>
      <c r="F3008" s="316"/>
      <c r="G3008" s="316"/>
    </row>
    <row r="3009" spans="4:7" ht="11.25">
      <c r="D3009" s="297"/>
      <c r="E3009" s="316"/>
      <c r="F3009" s="316"/>
      <c r="G3009" s="316"/>
    </row>
    <row r="3010" spans="4:7" ht="11.25">
      <c r="D3010" s="297"/>
      <c r="E3010" s="316"/>
      <c r="F3010" s="316"/>
      <c r="G3010" s="316"/>
    </row>
    <row r="3011" spans="4:7" ht="11.25">
      <c r="D3011" s="297"/>
      <c r="E3011" s="316"/>
      <c r="F3011" s="316"/>
      <c r="G3011" s="316"/>
    </row>
    <row r="3012" spans="4:7" ht="11.25">
      <c r="D3012" s="297"/>
      <c r="E3012" s="316"/>
      <c r="F3012" s="316"/>
      <c r="G3012" s="316"/>
    </row>
    <row r="3013" spans="4:7" ht="11.25">
      <c r="D3013" s="297"/>
      <c r="E3013" s="316"/>
      <c r="F3013" s="316"/>
      <c r="G3013" s="316"/>
    </row>
    <row r="3014" spans="4:7" ht="11.25">
      <c r="D3014" s="297"/>
      <c r="E3014" s="316"/>
      <c r="F3014" s="316"/>
      <c r="G3014" s="316"/>
    </row>
    <row r="3015" spans="4:7" ht="11.25">
      <c r="D3015" s="297"/>
      <c r="E3015" s="316"/>
      <c r="F3015" s="316"/>
      <c r="G3015" s="316"/>
    </row>
    <row r="3016" spans="4:7" ht="11.25">
      <c r="D3016" s="297"/>
      <c r="E3016" s="316"/>
      <c r="F3016" s="316"/>
      <c r="G3016" s="316"/>
    </row>
    <row r="3017" spans="4:7" ht="11.25">
      <c r="D3017" s="297"/>
      <c r="E3017" s="316"/>
      <c r="F3017" s="316"/>
      <c r="G3017" s="316"/>
    </row>
    <row r="3018" spans="4:7" ht="11.25">
      <c r="D3018" s="297"/>
      <c r="E3018" s="316"/>
      <c r="F3018" s="316"/>
      <c r="G3018" s="316"/>
    </row>
    <row r="3019" spans="4:7" ht="11.25">
      <c r="D3019" s="297"/>
      <c r="E3019" s="316"/>
      <c r="F3019" s="316"/>
      <c r="G3019" s="316"/>
    </row>
    <row r="3020" spans="4:7" ht="11.25">
      <c r="D3020" s="297"/>
      <c r="E3020" s="316"/>
      <c r="F3020" s="316"/>
      <c r="G3020" s="316"/>
    </row>
    <row r="3021" spans="4:7" ht="11.25">
      <c r="D3021" s="297"/>
      <c r="E3021" s="316"/>
      <c r="F3021" s="316"/>
      <c r="G3021" s="316"/>
    </row>
    <row r="3022" spans="4:7" ht="11.25">
      <c r="D3022" s="297"/>
      <c r="E3022" s="316"/>
      <c r="F3022" s="316"/>
      <c r="G3022" s="316"/>
    </row>
    <row r="3023" spans="4:7" ht="11.25">
      <c r="D3023" s="297"/>
      <c r="E3023" s="316"/>
      <c r="F3023" s="316"/>
      <c r="G3023" s="316"/>
    </row>
    <row r="3024" spans="4:7" ht="11.25">
      <c r="D3024" s="297"/>
      <c r="E3024" s="316"/>
      <c r="F3024" s="316"/>
      <c r="G3024" s="316"/>
    </row>
    <row r="3025" spans="4:7" ht="11.25">
      <c r="D3025" s="297"/>
      <c r="E3025" s="316"/>
      <c r="F3025" s="316"/>
      <c r="G3025" s="316"/>
    </row>
    <row r="3026" spans="4:7" ht="11.25">
      <c r="D3026" s="297"/>
      <c r="E3026" s="316"/>
      <c r="F3026" s="316"/>
      <c r="G3026" s="316"/>
    </row>
    <row r="3027" spans="4:7" ht="11.25">
      <c r="D3027" s="297"/>
      <c r="E3027" s="316"/>
      <c r="F3027" s="316"/>
      <c r="G3027" s="316"/>
    </row>
    <row r="3028" spans="4:7" ht="11.25">
      <c r="D3028" s="297"/>
      <c r="E3028" s="316"/>
      <c r="F3028" s="316"/>
      <c r="G3028" s="316"/>
    </row>
    <row r="3029" spans="4:7" ht="11.25">
      <c r="D3029" s="297"/>
      <c r="E3029" s="316"/>
      <c r="F3029" s="316"/>
      <c r="G3029" s="316"/>
    </row>
    <row r="3030" spans="4:7" ht="11.25">
      <c r="D3030" s="297"/>
      <c r="E3030" s="316"/>
      <c r="F3030" s="316"/>
      <c r="G3030" s="316"/>
    </row>
    <row r="3031" spans="4:7" ht="11.25">
      <c r="D3031" s="297"/>
      <c r="E3031" s="316"/>
      <c r="F3031" s="316"/>
      <c r="G3031" s="316"/>
    </row>
    <row r="3032" spans="4:7" ht="11.25">
      <c r="D3032" s="297"/>
      <c r="E3032" s="316"/>
      <c r="F3032" s="316"/>
      <c r="G3032" s="316"/>
    </row>
    <row r="3033" spans="4:7" ht="11.25">
      <c r="D3033" s="297"/>
      <c r="E3033" s="316"/>
      <c r="F3033" s="316"/>
      <c r="G3033" s="316"/>
    </row>
    <row r="3034" spans="4:7" ht="11.25">
      <c r="D3034" s="297"/>
      <c r="E3034" s="316"/>
      <c r="F3034" s="316"/>
      <c r="G3034" s="316"/>
    </row>
    <row r="3035" spans="4:7" ht="11.25">
      <c r="D3035" s="297"/>
      <c r="E3035" s="316"/>
      <c r="F3035" s="316"/>
      <c r="G3035" s="316"/>
    </row>
    <row r="3036" spans="4:7" ht="11.25">
      <c r="D3036" s="297"/>
      <c r="E3036" s="316"/>
      <c r="F3036" s="316"/>
      <c r="G3036" s="316"/>
    </row>
    <row r="3037" spans="4:7" ht="11.25">
      <c r="D3037" s="297"/>
      <c r="E3037" s="316"/>
      <c r="F3037" s="316"/>
      <c r="G3037" s="316"/>
    </row>
    <row r="3038" spans="4:7" ht="11.25">
      <c r="D3038" s="297"/>
      <c r="E3038" s="316"/>
      <c r="F3038" s="316"/>
      <c r="G3038" s="316"/>
    </row>
    <row r="3039" spans="4:7" ht="11.25">
      <c r="D3039" s="297"/>
      <c r="E3039" s="316"/>
      <c r="F3039" s="316"/>
      <c r="G3039" s="316"/>
    </row>
    <row r="3040" spans="4:7" ht="11.25">
      <c r="D3040" s="297"/>
      <c r="E3040" s="316"/>
      <c r="F3040" s="316"/>
      <c r="G3040" s="316"/>
    </row>
    <row r="3041" spans="4:7" ht="11.25">
      <c r="D3041" s="297"/>
      <c r="E3041" s="316"/>
      <c r="F3041" s="316"/>
      <c r="G3041" s="316"/>
    </row>
    <row r="3042" spans="4:7" ht="11.25">
      <c r="D3042" s="297"/>
      <c r="E3042" s="316"/>
      <c r="F3042" s="316"/>
      <c r="G3042" s="316"/>
    </row>
    <row r="3043" spans="4:7" ht="11.25">
      <c r="D3043" s="297"/>
      <c r="E3043" s="316"/>
      <c r="F3043" s="316"/>
      <c r="G3043" s="316"/>
    </row>
    <row r="3044" spans="4:7" ht="11.25">
      <c r="D3044" s="297"/>
      <c r="E3044" s="316"/>
      <c r="F3044" s="316"/>
      <c r="G3044" s="316"/>
    </row>
    <row r="3045" spans="4:7" ht="11.25">
      <c r="D3045" s="297"/>
      <c r="E3045" s="316"/>
      <c r="F3045" s="316"/>
      <c r="G3045" s="316"/>
    </row>
    <row r="3046" spans="4:7" ht="11.25">
      <c r="D3046" s="297"/>
      <c r="E3046" s="316"/>
      <c r="F3046" s="316"/>
      <c r="G3046" s="316"/>
    </row>
    <row r="3047" spans="4:7" ht="11.25">
      <c r="D3047" s="297"/>
      <c r="E3047" s="316"/>
      <c r="F3047" s="316"/>
      <c r="G3047" s="316"/>
    </row>
    <row r="3048" spans="4:7" ht="11.25">
      <c r="D3048" s="297"/>
      <c r="E3048" s="316"/>
      <c r="F3048" s="316"/>
      <c r="G3048" s="316"/>
    </row>
    <row r="3049" spans="4:7" ht="11.25">
      <c r="D3049" s="297"/>
      <c r="E3049" s="316"/>
      <c r="F3049" s="316"/>
      <c r="G3049" s="316"/>
    </row>
    <row r="3050" spans="4:7" ht="11.25">
      <c r="D3050" s="297"/>
      <c r="E3050" s="316"/>
      <c r="F3050" s="316"/>
      <c r="G3050" s="316"/>
    </row>
    <row r="3051" spans="4:7" ht="11.25">
      <c r="D3051" s="297"/>
      <c r="E3051" s="316"/>
      <c r="F3051" s="316"/>
      <c r="G3051" s="316"/>
    </row>
    <row r="3052" spans="4:7" ht="11.25">
      <c r="D3052" s="297"/>
      <c r="E3052" s="316"/>
      <c r="F3052" s="316"/>
      <c r="G3052" s="316"/>
    </row>
    <row r="3053" spans="4:7" ht="11.25">
      <c r="D3053" s="297"/>
      <c r="E3053" s="316"/>
      <c r="F3053" s="316"/>
      <c r="G3053" s="316"/>
    </row>
    <row r="3054" spans="4:7" ht="11.25">
      <c r="D3054" s="297"/>
      <c r="E3054" s="316"/>
      <c r="F3054" s="316"/>
      <c r="G3054" s="316"/>
    </row>
    <row r="3055" spans="4:7" ht="11.25">
      <c r="D3055" s="297"/>
      <c r="E3055" s="316"/>
      <c r="F3055" s="316"/>
      <c r="G3055" s="316"/>
    </row>
    <row r="3056" spans="4:7" ht="11.25">
      <c r="D3056" s="297"/>
      <c r="E3056" s="316"/>
      <c r="F3056" s="316"/>
      <c r="G3056" s="316"/>
    </row>
    <row r="3057" spans="4:7" ht="11.25">
      <c r="D3057" s="297"/>
      <c r="E3057" s="316"/>
      <c r="F3057" s="316"/>
      <c r="G3057" s="316"/>
    </row>
    <row r="3058" spans="4:7" ht="11.25">
      <c r="D3058" s="297"/>
      <c r="E3058" s="316"/>
      <c r="F3058" s="316"/>
      <c r="G3058" s="316"/>
    </row>
    <row r="3059" spans="4:7" ht="11.25">
      <c r="D3059" s="297"/>
      <c r="E3059" s="316"/>
      <c r="F3059" s="316"/>
      <c r="G3059" s="316"/>
    </row>
    <row r="3060" spans="4:7" ht="11.25">
      <c r="D3060" s="297"/>
      <c r="E3060" s="316"/>
      <c r="F3060" s="316"/>
      <c r="G3060" s="316"/>
    </row>
    <row r="3061" spans="4:7" ht="11.25">
      <c r="D3061" s="297"/>
      <c r="E3061" s="316"/>
      <c r="F3061" s="316"/>
      <c r="G3061" s="316"/>
    </row>
    <row r="3062" spans="4:7" ht="11.25">
      <c r="D3062" s="297"/>
      <c r="E3062" s="316"/>
      <c r="F3062" s="316"/>
      <c r="G3062" s="316"/>
    </row>
    <row r="3063" spans="4:7" ht="11.25">
      <c r="D3063" s="297"/>
      <c r="E3063" s="316"/>
      <c r="F3063" s="316"/>
      <c r="G3063" s="316"/>
    </row>
    <row r="3064" spans="4:7" ht="11.25">
      <c r="D3064" s="297"/>
      <c r="E3064" s="316"/>
      <c r="F3064" s="316"/>
      <c r="G3064" s="316"/>
    </row>
    <row r="3065" spans="4:7" ht="11.25">
      <c r="D3065" s="297"/>
      <c r="E3065" s="316"/>
      <c r="F3065" s="316"/>
      <c r="G3065" s="316"/>
    </row>
    <row r="3066" spans="4:7" ht="11.25">
      <c r="D3066" s="297"/>
      <c r="E3066" s="316"/>
      <c r="F3066" s="316"/>
      <c r="G3066" s="316"/>
    </row>
    <row r="3067" spans="4:7" ht="11.25">
      <c r="D3067" s="297"/>
      <c r="E3067" s="316"/>
      <c r="F3067" s="316"/>
      <c r="G3067" s="316"/>
    </row>
    <row r="3068" spans="4:7" ht="11.25">
      <c r="D3068" s="297"/>
      <c r="E3068" s="316"/>
      <c r="F3068" s="316"/>
      <c r="G3068" s="316"/>
    </row>
    <row r="3069" spans="4:7" ht="11.25">
      <c r="D3069" s="297"/>
      <c r="E3069" s="316"/>
      <c r="F3069" s="316"/>
      <c r="G3069" s="316"/>
    </row>
    <row r="3070" spans="4:7" ht="11.25">
      <c r="D3070" s="297"/>
      <c r="E3070" s="316"/>
      <c r="F3070" s="316"/>
      <c r="G3070" s="316"/>
    </row>
    <row r="3071" spans="4:7" ht="11.25">
      <c r="D3071" s="297"/>
      <c r="E3071" s="316"/>
      <c r="F3071" s="316"/>
      <c r="G3071" s="316"/>
    </row>
    <row r="3072" spans="4:7" ht="11.25">
      <c r="D3072" s="297"/>
      <c r="E3072" s="316"/>
      <c r="F3072" s="316"/>
      <c r="G3072" s="316"/>
    </row>
    <row r="3073" spans="4:7" ht="11.25">
      <c r="D3073" s="297"/>
      <c r="E3073" s="316"/>
      <c r="F3073" s="316"/>
      <c r="G3073" s="316"/>
    </row>
    <row r="3074" spans="4:7" ht="11.25">
      <c r="D3074" s="297"/>
      <c r="E3074" s="316"/>
      <c r="F3074" s="316"/>
      <c r="G3074" s="316"/>
    </row>
    <row r="3075" spans="4:7" ht="11.25">
      <c r="D3075" s="297"/>
      <c r="E3075" s="316"/>
      <c r="F3075" s="316"/>
      <c r="G3075" s="316"/>
    </row>
    <row r="3076" spans="4:7" ht="11.25">
      <c r="D3076" s="297"/>
      <c r="E3076" s="316"/>
      <c r="F3076" s="316"/>
      <c r="G3076" s="316"/>
    </row>
    <row r="3077" spans="4:7" ht="11.25">
      <c r="D3077" s="297"/>
      <c r="E3077" s="316"/>
      <c r="F3077" s="316"/>
      <c r="G3077" s="316"/>
    </row>
    <row r="3078" spans="4:7" ht="11.25">
      <c r="D3078" s="297"/>
      <c r="E3078" s="316"/>
      <c r="F3078" s="316"/>
      <c r="G3078" s="316"/>
    </row>
    <row r="3079" spans="4:7" ht="11.25">
      <c r="D3079" s="297"/>
      <c r="E3079" s="316"/>
      <c r="F3079" s="316"/>
      <c r="G3079" s="316"/>
    </row>
    <row r="3080" spans="4:7" ht="11.25">
      <c r="D3080" s="297"/>
      <c r="E3080" s="316"/>
      <c r="F3080" s="316"/>
      <c r="G3080" s="316"/>
    </row>
    <row r="3081" spans="4:7" ht="11.25">
      <c r="D3081" s="297"/>
      <c r="E3081" s="316"/>
      <c r="F3081" s="316"/>
      <c r="G3081" s="316"/>
    </row>
    <row r="3082" spans="4:7" ht="11.25">
      <c r="D3082" s="297"/>
      <c r="E3082" s="316"/>
      <c r="F3082" s="316"/>
      <c r="G3082" s="316"/>
    </row>
    <row r="3083" spans="4:7" ht="11.25">
      <c r="D3083" s="297"/>
      <c r="E3083" s="316"/>
      <c r="F3083" s="316"/>
      <c r="G3083" s="316"/>
    </row>
    <row r="3084" spans="4:7" ht="11.25">
      <c r="D3084" s="297"/>
      <c r="E3084" s="316"/>
      <c r="F3084" s="316"/>
      <c r="G3084" s="316"/>
    </row>
    <row r="3085" spans="4:7" ht="11.25">
      <c r="D3085" s="297"/>
      <c r="E3085" s="316"/>
      <c r="F3085" s="316"/>
      <c r="G3085" s="316"/>
    </row>
    <row r="3086" spans="4:7" ht="11.25">
      <c r="D3086" s="297"/>
      <c r="E3086" s="316"/>
      <c r="F3086" s="316"/>
      <c r="G3086" s="316"/>
    </row>
    <row r="3087" spans="4:7" ht="11.25">
      <c r="D3087" s="297"/>
      <c r="E3087" s="316"/>
      <c r="F3087" s="316"/>
      <c r="G3087" s="316"/>
    </row>
    <row r="3088" spans="4:7" ht="11.25">
      <c r="D3088" s="297"/>
      <c r="E3088" s="316"/>
      <c r="F3088" s="316"/>
      <c r="G3088" s="316"/>
    </row>
    <row r="3089" spans="4:7" ht="11.25">
      <c r="D3089" s="297"/>
      <c r="E3089" s="316"/>
      <c r="F3089" s="316"/>
      <c r="G3089" s="316"/>
    </row>
    <row r="3090" spans="4:7" ht="11.25">
      <c r="D3090" s="297"/>
      <c r="E3090" s="316"/>
      <c r="F3090" s="316"/>
      <c r="G3090" s="316"/>
    </row>
    <row r="3091" spans="4:7" ht="11.25">
      <c r="D3091" s="297"/>
      <c r="E3091" s="316"/>
      <c r="F3091" s="316"/>
      <c r="G3091" s="316"/>
    </row>
    <row r="3092" spans="4:7" ht="11.25">
      <c r="D3092" s="297"/>
      <c r="E3092" s="316"/>
      <c r="F3092" s="316"/>
      <c r="G3092" s="316"/>
    </row>
    <row r="3093" spans="4:7" ht="11.25">
      <c r="D3093" s="297"/>
      <c r="E3093" s="316"/>
      <c r="F3093" s="316"/>
      <c r="G3093" s="316"/>
    </row>
    <row r="3094" spans="4:7" ht="11.25">
      <c r="D3094" s="297"/>
      <c r="E3094" s="316"/>
      <c r="F3094" s="316"/>
      <c r="G3094" s="316"/>
    </row>
    <row r="3095" spans="4:7" ht="11.25">
      <c r="D3095" s="297"/>
      <c r="E3095" s="316"/>
      <c r="F3095" s="316"/>
      <c r="G3095" s="316"/>
    </row>
    <row r="3096" spans="4:7" ht="11.25">
      <c r="D3096" s="297"/>
      <c r="E3096" s="316"/>
      <c r="F3096" s="316"/>
      <c r="G3096" s="316"/>
    </row>
    <row r="3097" spans="4:7" ht="11.25">
      <c r="D3097" s="297"/>
      <c r="E3097" s="316"/>
      <c r="F3097" s="316"/>
      <c r="G3097" s="316"/>
    </row>
    <row r="3098" spans="4:7" ht="11.25">
      <c r="D3098" s="297"/>
      <c r="E3098" s="316"/>
      <c r="F3098" s="316"/>
      <c r="G3098" s="316"/>
    </row>
    <row r="3099" spans="4:7" ht="11.25">
      <c r="D3099" s="297"/>
      <c r="E3099" s="316"/>
      <c r="F3099" s="316"/>
      <c r="G3099" s="316"/>
    </row>
    <row r="3100" spans="4:7" ht="11.25">
      <c r="D3100" s="297"/>
      <c r="E3100" s="316"/>
      <c r="F3100" s="316"/>
      <c r="G3100" s="316"/>
    </row>
    <row r="3101" spans="4:7" ht="11.25">
      <c r="D3101" s="297"/>
      <c r="E3101" s="316"/>
      <c r="F3101" s="316"/>
      <c r="G3101" s="316"/>
    </row>
    <row r="3102" spans="4:7" ht="11.25">
      <c r="D3102" s="297"/>
      <c r="E3102" s="316"/>
      <c r="F3102" s="316"/>
      <c r="G3102" s="316"/>
    </row>
    <row r="3103" spans="4:7" ht="11.25">
      <c r="D3103" s="297"/>
      <c r="E3103" s="316"/>
      <c r="F3103" s="316"/>
      <c r="G3103" s="316"/>
    </row>
    <row r="3104" spans="4:7" ht="11.25">
      <c r="D3104" s="297"/>
      <c r="E3104" s="316"/>
      <c r="F3104" s="316"/>
      <c r="G3104" s="316"/>
    </row>
    <row r="3105" spans="4:7" ht="11.25">
      <c r="D3105" s="297"/>
      <c r="E3105" s="316"/>
      <c r="F3105" s="316"/>
      <c r="G3105" s="316"/>
    </row>
    <row r="3106" spans="4:7" ht="11.25">
      <c r="D3106" s="297"/>
      <c r="E3106" s="316"/>
      <c r="F3106" s="316"/>
      <c r="G3106" s="316"/>
    </row>
    <row r="3107" spans="4:7" ht="11.25">
      <c r="D3107" s="297"/>
      <c r="E3107" s="316"/>
      <c r="F3107" s="316"/>
      <c r="G3107" s="316"/>
    </row>
    <row r="3108" spans="4:7" ht="11.25">
      <c r="D3108" s="297"/>
      <c r="E3108" s="316"/>
      <c r="F3108" s="316"/>
      <c r="G3108" s="316"/>
    </row>
    <row r="3109" spans="4:7" ht="11.25">
      <c r="D3109" s="297"/>
      <c r="E3109" s="316"/>
      <c r="F3109" s="316"/>
      <c r="G3109" s="316"/>
    </row>
    <row r="3110" spans="4:7" ht="11.25">
      <c r="D3110" s="297"/>
      <c r="E3110" s="316"/>
      <c r="F3110" s="316"/>
      <c r="G3110" s="316"/>
    </row>
    <row r="3111" spans="4:7" ht="11.25">
      <c r="D3111" s="297"/>
      <c r="E3111" s="316"/>
      <c r="F3111" s="316"/>
      <c r="G3111" s="316"/>
    </row>
    <row r="3112" spans="4:7" ht="11.25">
      <c r="D3112" s="297"/>
      <c r="E3112" s="316"/>
      <c r="F3112" s="316"/>
      <c r="G3112" s="316"/>
    </row>
    <row r="3113" spans="4:7" ht="11.25">
      <c r="D3113" s="297"/>
      <c r="E3113" s="316"/>
      <c r="F3113" s="316"/>
      <c r="G3113" s="316"/>
    </row>
    <row r="3114" spans="4:7" ht="11.25">
      <c r="D3114" s="297"/>
      <c r="E3114" s="316"/>
      <c r="F3114" s="316"/>
      <c r="G3114" s="316"/>
    </row>
    <row r="3115" spans="4:7" ht="11.25">
      <c r="D3115" s="297"/>
      <c r="E3115" s="316"/>
      <c r="F3115" s="316"/>
      <c r="G3115" s="316"/>
    </row>
    <row r="3116" spans="4:7" ht="11.25">
      <c r="D3116" s="297"/>
      <c r="E3116" s="316"/>
      <c r="F3116" s="316"/>
      <c r="G3116" s="316"/>
    </row>
    <row r="3117" spans="4:7" ht="11.25">
      <c r="D3117" s="297"/>
      <c r="E3117" s="316"/>
      <c r="F3117" s="316"/>
      <c r="G3117" s="316"/>
    </row>
    <row r="3118" spans="4:7" ht="11.25">
      <c r="D3118" s="297"/>
      <c r="E3118" s="316"/>
      <c r="F3118" s="316"/>
      <c r="G3118" s="316"/>
    </row>
    <row r="3119" spans="4:7" ht="11.25">
      <c r="D3119" s="297"/>
      <c r="E3119" s="316"/>
      <c r="F3119" s="316"/>
      <c r="G3119" s="316"/>
    </row>
    <row r="3120" spans="4:7" ht="11.25">
      <c r="D3120" s="297"/>
      <c r="E3120" s="316"/>
      <c r="F3120" s="316"/>
      <c r="G3120" s="316"/>
    </row>
    <row r="3121" spans="4:7" ht="11.25">
      <c r="D3121" s="297"/>
      <c r="E3121" s="316"/>
      <c r="F3121" s="316"/>
      <c r="G3121" s="316"/>
    </row>
    <row r="3122" spans="4:7" ht="11.25">
      <c r="D3122" s="297"/>
      <c r="E3122" s="316"/>
      <c r="F3122" s="316"/>
      <c r="G3122" s="316"/>
    </row>
    <row r="3123" spans="4:7" ht="11.25">
      <c r="D3123" s="297"/>
      <c r="E3123" s="316"/>
      <c r="F3123" s="316"/>
      <c r="G3123" s="316"/>
    </row>
    <row r="3124" spans="4:7" ht="11.25">
      <c r="D3124" s="297"/>
      <c r="E3124" s="316"/>
      <c r="F3124" s="316"/>
      <c r="G3124" s="316"/>
    </row>
    <row r="3125" spans="4:7" ht="11.25">
      <c r="D3125" s="297"/>
      <c r="E3125" s="316"/>
      <c r="F3125" s="316"/>
      <c r="G3125" s="316"/>
    </row>
    <row r="3126" spans="4:7" ht="11.25">
      <c r="D3126" s="297"/>
      <c r="E3126" s="316"/>
      <c r="F3126" s="316"/>
      <c r="G3126" s="316"/>
    </row>
    <row r="3127" spans="4:7" ht="11.25">
      <c r="D3127" s="297"/>
      <c r="E3127" s="316"/>
      <c r="F3127" s="316"/>
      <c r="G3127" s="316"/>
    </row>
    <row r="3128" spans="4:7" ht="11.25">
      <c r="D3128" s="297"/>
      <c r="E3128" s="316"/>
      <c r="F3128" s="316"/>
      <c r="G3128" s="316"/>
    </row>
    <row r="3129" spans="4:7" ht="11.25">
      <c r="D3129" s="297"/>
      <c r="E3129" s="316"/>
      <c r="F3129" s="316"/>
      <c r="G3129" s="316"/>
    </row>
    <row r="3130" spans="4:7" ht="11.25">
      <c r="D3130" s="297"/>
      <c r="E3130" s="316"/>
      <c r="F3130" s="316"/>
      <c r="G3130" s="316"/>
    </row>
    <row r="3131" spans="4:7" ht="11.25">
      <c r="D3131" s="297"/>
      <c r="E3131" s="316"/>
      <c r="F3131" s="316"/>
      <c r="G3131" s="316"/>
    </row>
    <row r="3132" spans="4:7" ht="11.25">
      <c r="D3132" s="297"/>
      <c r="E3132" s="316"/>
      <c r="F3132" s="316"/>
      <c r="G3132" s="316"/>
    </row>
    <row r="3133" spans="4:7" ht="11.25">
      <c r="D3133" s="297"/>
      <c r="E3133" s="316"/>
      <c r="F3133" s="316"/>
      <c r="G3133" s="316"/>
    </row>
    <row r="3134" spans="4:7" ht="11.25">
      <c r="D3134" s="297"/>
      <c r="E3134" s="316"/>
      <c r="F3134" s="316"/>
      <c r="G3134" s="316"/>
    </row>
    <row r="3135" spans="4:7" ht="11.25">
      <c r="D3135" s="297"/>
      <c r="E3135" s="316"/>
      <c r="F3135" s="316"/>
      <c r="G3135" s="316"/>
    </row>
    <row r="3136" spans="4:7" ht="11.25">
      <c r="D3136" s="297"/>
      <c r="E3136" s="316"/>
      <c r="F3136" s="316"/>
      <c r="G3136" s="316"/>
    </row>
    <row r="3137" spans="4:7" ht="11.25">
      <c r="D3137" s="297"/>
      <c r="E3137" s="316"/>
      <c r="F3137" s="316"/>
      <c r="G3137" s="316"/>
    </row>
    <row r="3138" spans="4:7" ht="11.25">
      <c r="D3138" s="297"/>
      <c r="E3138" s="316"/>
      <c r="F3138" s="316"/>
      <c r="G3138" s="316"/>
    </row>
    <row r="3139" spans="4:7" ht="11.25">
      <c r="D3139" s="297"/>
      <c r="E3139" s="316"/>
      <c r="F3139" s="316"/>
      <c r="G3139" s="316"/>
    </row>
    <row r="3140" spans="4:7" ht="11.25">
      <c r="D3140" s="297"/>
      <c r="E3140" s="316"/>
      <c r="F3140" s="316"/>
      <c r="G3140" s="316"/>
    </row>
    <row r="3141" spans="4:7" ht="11.25">
      <c r="D3141" s="297"/>
      <c r="E3141" s="316"/>
      <c r="F3141" s="316"/>
      <c r="G3141" s="316"/>
    </row>
    <row r="3142" spans="4:7" ht="11.25">
      <c r="D3142" s="297"/>
      <c r="E3142" s="316"/>
      <c r="F3142" s="316"/>
      <c r="G3142" s="316"/>
    </row>
    <row r="3143" spans="4:7" ht="11.25">
      <c r="D3143" s="297"/>
      <c r="E3143" s="316"/>
      <c r="F3143" s="316"/>
      <c r="G3143" s="316"/>
    </row>
    <row r="3144" spans="4:7" ht="11.25">
      <c r="D3144" s="297"/>
      <c r="E3144" s="316"/>
      <c r="F3144" s="316"/>
      <c r="G3144" s="316"/>
    </row>
    <row r="3145" spans="4:7" ht="11.25">
      <c r="D3145" s="297"/>
      <c r="E3145" s="316"/>
      <c r="F3145" s="316"/>
      <c r="G3145" s="316"/>
    </row>
    <row r="3146" spans="4:7" ht="11.25">
      <c r="D3146" s="297"/>
      <c r="E3146" s="316"/>
      <c r="F3146" s="316"/>
      <c r="G3146" s="316"/>
    </row>
    <row r="3147" spans="4:7" ht="11.25">
      <c r="D3147" s="297"/>
      <c r="E3147" s="316"/>
      <c r="F3147" s="316"/>
      <c r="G3147" s="316"/>
    </row>
    <row r="3148" spans="4:7" ht="11.25">
      <c r="D3148" s="297"/>
      <c r="E3148" s="316"/>
      <c r="F3148" s="316"/>
      <c r="G3148" s="316"/>
    </row>
    <row r="3149" spans="4:7" ht="11.25">
      <c r="D3149" s="297"/>
      <c r="E3149" s="316"/>
      <c r="F3149" s="316"/>
      <c r="G3149" s="316"/>
    </row>
    <row r="3150" spans="4:7" ht="11.25">
      <c r="D3150" s="297"/>
      <c r="E3150" s="316"/>
      <c r="F3150" s="316"/>
      <c r="G3150" s="316"/>
    </row>
    <row r="3151" spans="4:7" ht="11.25">
      <c r="D3151" s="297"/>
      <c r="E3151" s="316"/>
      <c r="F3151" s="316"/>
      <c r="G3151" s="316"/>
    </row>
    <row r="3152" spans="4:7" ht="11.25">
      <c r="D3152" s="297"/>
      <c r="E3152" s="316"/>
      <c r="F3152" s="316"/>
      <c r="G3152" s="316"/>
    </row>
    <row r="3153" spans="4:7" ht="11.25">
      <c r="D3153" s="297"/>
      <c r="E3153" s="316"/>
      <c r="F3153" s="316"/>
      <c r="G3153" s="316"/>
    </row>
    <row r="3154" spans="4:7" ht="11.25">
      <c r="D3154" s="297"/>
      <c r="E3154" s="316"/>
      <c r="F3154" s="316"/>
      <c r="G3154" s="316"/>
    </row>
    <row r="3155" spans="4:7" ht="11.25">
      <c r="D3155" s="297"/>
      <c r="E3155" s="316"/>
      <c r="F3155" s="316"/>
      <c r="G3155" s="316"/>
    </row>
    <row r="3156" spans="4:7" ht="11.25">
      <c r="D3156" s="297"/>
      <c r="E3156" s="316"/>
      <c r="F3156" s="316"/>
      <c r="G3156" s="316"/>
    </row>
    <row r="3157" spans="4:7" ht="11.25">
      <c r="D3157" s="297"/>
      <c r="E3157" s="316"/>
      <c r="F3157" s="316"/>
      <c r="G3157" s="316"/>
    </row>
    <row r="3158" spans="4:7" ht="11.25">
      <c r="D3158" s="297"/>
      <c r="E3158" s="316"/>
      <c r="F3158" s="316"/>
      <c r="G3158" s="316"/>
    </row>
    <row r="3159" spans="4:7" ht="11.25">
      <c r="D3159" s="297"/>
      <c r="E3159" s="316"/>
      <c r="F3159" s="316"/>
      <c r="G3159" s="316"/>
    </row>
    <row r="3160" spans="4:7" ht="11.25">
      <c r="D3160" s="297"/>
      <c r="E3160" s="316"/>
      <c r="F3160" s="316"/>
      <c r="G3160" s="316"/>
    </row>
    <row r="3161" spans="4:7" ht="11.25">
      <c r="D3161" s="297"/>
      <c r="E3161" s="316"/>
      <c r="F3161" s="316"/>
      <c r="G3161" s="316"/>
    </row>
    <row r="3162" spans="4:7" ht="11.25">
      <c r="D3162" s="297"/>
      <c r="E3162" s="316"/>
      <c r="F3162" s="316"/>
      <c r="G3162" s="316"/>
    </row>
    <row r="3163" spans="4:7" ht="11.25">
      <c r="D3163" s="297"/>
      <c r="E3163" s="316"/>
      <c r="F3163" s="316"/>
      <c r="G3163" s="316"/>
    </row>
    <row r="3164" spans="4:7" ht="11.25">
      <c r="D3164" s="297"/>
      <c r="E3164" s="316"/>
      <c r="F3164" s="316"/>
      <c r="G3164" s="316"/>
    </row>
    <row r="3165" spans="4:7" ht="11.25">
      <c r="D3165" s="297"/>
      <c r="E3165" s="316"/>
      <c r="F3165" s="316"/>
      <c r="G3165" s="316"/>
    </row>
    <row r="3166" spans="4:7" ht="11.25">
      <c r="D3166" s="297"/>
      <c r="E3166" s="316"/>
      <c r="F3166" s="316"/>
      <c r="G3166" s="316"/>
    </row>
    <row r="3167" spans="4:7" ht="11.25">
      <c r="D3167" s="297"/>
      <c r="E3167" s="316"/>
      <c r="F3167" s="316"/>
      <c r="G3167" s="316"/>
    </row>
    <row r="3168" spans="4:7" ht="11.25">
      <c r="D3168" s="297"/>
      <c r="E3168" s="316"/>
      <c r="F3168" s="316"/>
      <c r="G3168" s="316"/>
    </row>
    <row r="3169" spans="4:7" ht="11.25">
      <c r="D3169" s="297"/>
      <c r="E3169" s="316"/>
      <c r="F3169" s="316"/>
      <c r="G3169" s="316"/>
    </row>
    <row r="3170" spans="4:7" ht="11.25">
      <c r="D3170" s="297"/>
      <c r="E3170" s="316"/>
      <c r="F3170" s="316"/>
      <c r="G3170" s="316"/>
    </row>
    <row r="3171" spans="4:7" ht="11.25">
      <c r="D3171" s="297"/>
      <c r="E3171" s="316"/>
      <c r="F3171" s="316"/>
      <c r="G3171" s="316"/>
    </row>
    <row r="3172" spans="4:7" ht="11.25">
      <c r="D3172" s="297"/>
      <c r="E3172" s="316"/>
      <c r="F3172" s="316"/>
      <c r="G3172" s="316"/>
    </row>
    <row r="3173" spans="4:7" ht="11.25">
      <c r="D3173" s="297"/>
      <c r="E3173" s="316"/>
      <c r="F3173" s="316"/>
      <c r="G3173" s="316"/>
    </row>
    <row r="3174" spans="4:7" ht="11.25">
      <c r="D3174" s="297"/>
      <c r="E3174" s="316"/>
      <c r="F3174" s="316"/>
      <c r="G3174" s="316"/>
    </row>
    <row r="3175" spans="4:7" ht="11.25">
      <c r="D3175" s="297"/>
      <c r="E3175" s="316"/>
      <c r="F3175" s="316"/>
      <c r="G3175" s="316"/>
    </row>
    <row r="3176" spans="4:7" ht="11.25">
      <c r="D3176" s="297"/>
      <c r="E3176" s="316"/>
      <c r="F3176" s="316"/>
      <c r="G3176" s="316"/>
    </row>
    <row r="3177" spans="4:7" ht="11.25">
      <c r="D3177" s="297"/>
      <c r="E3177" s="316"/>
      <c r="F3177" s="316"/>
      <c r="G3177" s="316"/>
    </row>
    <row r="3178" spans="4:7" ht="11.25">
      <c r="D3178" s="297"/>
      <c r="E3178" s="316"/>
      <c r="F3178" s="316"/>
      <c r="G3178" s="316"/>
    </row>
    <row r="3179" spans="4:7" ht="11.25">
      <c r="D3179" s="297"/>
      <c r="E3179" s="316"/>
      <c r="F3179" s="316"/>
      <c r="G3179" s="316"/>
    </row>
    <row r="3180" spans="4:7" ht="11.25">
      <c r="D3180" s="297"/>
      <c r="E3180" s="316"/>
      <c r="F3180" s="316"/>
      <c r="G3180" s="316"/>
    </row>
    <row r="3181" spans="4:7" ht="11.25">
      <c r="D3181" s="297"/>
      <c r="E3181" s="316"/>
      <c r="F3181" s="316"/>
      <c r="G3181" s="316"/>
    </row>
    <row r="3182" spans="4:7" ht="11.25">
      <c r="D3182" s="297"/>
      <c r="E3182" s="316"/>
      <c r="F3182" s="316"/>
      <c r="G3182" s="316"/>
    </row>
    <row r="3183" spans="4:7" ht="11.25">
      <c r="D3183" s="297"/>
      <c r="E3183" s="316"/>
      <c r="F3183" s="316"/>
      <c r="G3183" s="316"/>
    </row>
    <row r="3184" spans="4:7" ht="11.25">
      <c r="D3184" s="297"/>
      <c r="E3184" s="316"/>
      <c r="F3184" s="316"/>
      <c r="G3184" s="316"/>
    </row>
    <row r="3185" spans="4:7" ht="11.25">
      <c r="D3185" s="297"/>
      <c r="E3185" s="316"/>
      <c r="F3185" s="316"/>
      <c r="G3185" s="316"/>
    </row>
    <row r="3186" spans="4:7" ht="11.25">
      <c r="D3186" s="297"/>
      <c r="E3186" s="316"/>
      <c r="F3186" s="316"/>
      <c r="G3186" s="316"/>
    </row>
    <row r="3187" spans="4:7" ht="11.25">
      <c r="D3187" s="297"/>
      <c r="E3187" s="316"/>
      <c r="F3187" s="316"/>
      <c r="G3187" s="316"/>
    </row>
    <row r="3188" spans="4:7" ht="11.25">
      <c r="D3188" s="297"/>
      <c r="E3188" s="316"/>
      <c r="F3188" s="316"/>
      <c r="G3188" s="316"/>
    </row>
    <row r="3189" spans="4:7" ht="11.25">
      <c r="D3189" s="297"/>
      <c r="E3189" s="316"/>
      <c r="F3189" s="316"/>
      <c r="G3189" s="316"/>
    </row>
    <row r="3190" spans="4:7" ht="11.25">
      <c r="D3190" s="297"/>
      <c r="E3190" s="316"/>
      <c r="F3190" s="316"/>
      <c r="G3190" s="316"/>
    </row>
    <row r="3191" spans="4:7" ht="11.25">
      <c r="D3191" s="297"/>
      <c r="E3191" s="316"/>
      <c r="F3191" s="316"/>
      <c r="G3191" s="316"/>
    </row>
    <row r="3192" spans="4:7" ht="11.25">
      <c r="D3192" s="297"/>
      <c r="E3192" s="316"/>
      <c r="F3192" s="316"/>
      <c r="G3192" s="316"/>
    </row>
    <row r="3193" spans="4:7" ht="11.25">
      <c r="D3193" s="297"/>
      <c r="E3193" s="316"/>
      <c r="F3193" s="316"/>
      <c r="G3193" s="316"/>
    </row>
    <row r="3194" spans="4:7" ht="11.25">
      <c r="D3194" s="297"/>
      <c r="E3194" s="316"/>
      <c r="F3194" s="316"/>
      <c r="G3194" s="316"/>
    </row>
    <row r="3195" spans="4:7" ht="11.25">
      <c r="D3195" s="297"/>
      <c r="E3195" s="316"/>
      <c r="F3195" s="316"/>
      <c r="G3195" s="316"/>
    </row>
    <row r="3196" spans="4:7" ht="11.25">
      <c r="D3196" s="297"/>
      <c r="E3196" s="316"/>
      <c r="F3196" s="316"/>
      <c r="G3196" s="316"/>
    </row>
    <row r="3197" spans="4:7" ht="11.25">
      <c r="D3197" s="297"/>
      <c r="E3197" s="316"/>
      <c r="F3197" s="316"/>
      <c r="G3197" s="316"/>
    </row>
    <row r="3198" spans="4:7" ht="11.25">
      <c r="D3198" s="297"/>
      <c r="E3198" s="316"/>
      <c r="F3198" s="316"/>
      <c r="G3198" s="316"/>
    </row>
    <row r="3199" spans="4:7" ht="11.25">
      <c r="D3199" s="297"/>
      <c r="E3199" s="316"/>
      <c r="F3199" s="316"/>
      <c r="G3199" s="316"/>
    </row>
    <row r="3200" spans="4:7" ht="11.25">
      <c r="D3200" s="297"/>
      <c r="E3200" s="316"/>
      <c r="F3200" s="316"/>
      <c r="G3200" s="316"/>
    </row>
    <row r="3201" spans="4:7" ht="11.25">
      <c r="D3201" s="297"/>
      <c r="E3201" s="316"/>
      <c r="F3201" s="316"/>
      <c r="G3201" s="316"/>
    </row>
    <row r="3202" spans="4:7" ht="11.25">
      <c r="D3202" s="297"/>
      <c r="E3202" s="316"/>
      <c r="F3202" s="316"/>
      <c r="G3202" s="316"/>
    </row>
    <row r="3203" spans="4:7" ht="11.25">
      <c r="D3203" s="297"/>
      <c r="E3203" s="316"/>
      <c r="F3203" s="316"/>
      <c r="G3203" s="316"/>
    </row>
    <row r="3204" spans="4:7" ht="11.25">
      <c r="D3204" s="297"/>
      <c r="E3204" s="316"/>
      <c r="F3204" s="316"/>
      <c r="G3204" s="316"/>
    </row>
    <row r="3205" spans="4:7" ht="11.25">
      <c r="D3205" s="297"/>
      <c r="E3205" s="316"/>
      <c r="F3205" s="316"/>
      <c r="G3205" s="316"/>
    </row>
    <row r="3206" spans="4:7" ht="11.25">
      <c r="D3206" s="297"/>
      <c r="E3206" s="316"/>
      <c r="F3206" s="316"/>
      <c r="G3206" s="316"/>
    </row>
    <row r="3207" spans="4:7" ht="11.25">
      <c r="D3207" s="297"/>
      <c r="E3207" s="316"/>
      <c r="F3207" s="316"/>
      <c r="G3207" s="316"/>
    </row>
    <row r="3208" spans="4:7" ht="11.25">
      <c r="D3208" s="297"/>
      <c r="E3208" s="316"/>
      <c r="F3208" s="316"/>
      <c r="G3208" s="316"/>
    </row>
    <row r="3209" spans="4:7" ht="11.25">
      <c r="D3209" s="297"/>
      <c r="E3209" s="316"/>
      <c r="F3209" s="316"/>
      <c r="G3209" s="316"/>
    </row>
    <row r="3210" spans="4:7" ht="11.25">
      <c r="D3210" s="297"/>
      <c r="E3210" s="316"/>
      <c r="F3210" s="316"/>
      <c r="G3210" s="316"/>
    </row>
    <row r="3211" spans="4:7" ht="11.25">
      <c r="D3211" s="297"/>
      <c r="E3211" s="316"/>
      <c r="F3211" s="316"/>
      <c r="G3211" s="316"/>
    </row>
    <row r="3212" spans="4:7" ht="11.25">
      <c r="D3212" s="297"/>
      <c r="E3212" s="316"/>
      <c r="F3212" s="316"/>
      <c r="G3212" s="316"/>
    </row>
    <row r="3213" spans="4:7" ht="11.25">
      <c r="D3213" s="297"/>
      <c r="E3213" s="316"/>
      <c r="F3213" s="316"/>
      <c r="G3213" s="316"/>
    </row>
    <row r="3214" spans="4:7" ht="11.25">
      <c r="D3214" s="297"/>
      <c r="E3214" s="316"/>
      <c r="F3214" s="316"/>
      <c r="G3214" s="316"/>
    </row>
    <row r="3215" spans="4:7" ht="11.25">
      <c r="D3215" s="297"/>
      <c r="E3215" s="316"/>
      <c r="F3215" s="316"/>
      <c r="G3215" s="316"/>
    </row>
    <row r="3216" spans="4:7" ht="11.25">
      <c r="D3216" s="297"/>
      <c r="E3216" s="316"/>
      <c r="F3216" s="316"/>
      <c r="G3216" s="316"/>
    </row>
    <row r="3217" spans="4:7" ht="11.25">
      <c r="D3217" s="297"/>
      <c r="E3217" s="316"/>
      <c r="F3217" s="316"/>
      <c r="G3217" s="316"/>
    </row>
    <row r="3218" spans="4:7" ht="11.25">
      <c r="D3218" s="297"/>
      <c r="E3218" s="316"/>
      <c r="F3218" s="316"/>
      <c r="G3218" s="316"/>
    </row>
    <row r="3219" spans="4:7" ht="11.25">
      <c r="D3219" s="297"/>
      <c r="E3219" s="316"/>
      <c r="F3219" s="316"/>
      <c r="G3219" s="316"/>
    </row>
    <row r="3220" spans="4:7" ht="11.25">
      <c r="D3220" s="297"/>
      <c r="E3220" s="316"/>
      <c r="F3220" s="316"/>
      <c r="G3220" s="316"/>
    </row>
    <row r="3221" spans="4:7" ht="11.25">
      <c r="D3221" s="297"/>
      <c r="E3221" s="316"/>
      <c r="F3221" s="316"/>
      <c r="G3221" s="316"/>
    </row>
    <row r="3222" spans="4:7" ht="11.25">
      <c r="D3222" s="297"/>
      <c r="E3222" s="316"/>
      <c r="F3222" s="316"/>
      <c r="G3222" s="316"/>
    </row>
    <row r="3223" spans="4:7" ht="11.25">
      <c r="D3223" s="297"/>
      <c r="E3223" s="316"/>
      <c r="F3223" s="316"/>
      <c r="G3223" s="316"/>
    </row>
    <row r="3224" spans="4:7" ht="11.25">
      <c r="D3224" s="297"/>
      <c r="E3224" s="316"/>
      <c r="F3224" s="316"/>
      <c r="G3224" s="316"/>
    </row>
    <row r="3225" spans="4:7" ht="11.25">
      <c r="D3225" s="297"/>
      <c r="E3225" s="316"/>
      <c r="F3225" s="316"/>
      <c r="G3225" s="316"/>
    </row>
    <row r="3226" spans="4:7" ht="11.25">
      <c r="D3226" s="297"/>
      <c r="E3226" s="316"/>
      <c r="F3226" s="316"/>
      <c r="G3226" s="316"/>
    </row>
    <row r="3227" spans="4:7" ht="11.25">
      <c r="D3227" s="297"/>
      <c r="E3227" s="316"/>
      <c r="F3227" s="316"/>
      <c r="G3227" s="316"/>
    </row>
    <row r="3228" spans="4:7" ht="11.25">
      <c r="D3228" s="297"/>
      <c r="E3228" s="316"/>
      <c r="F3228" s="316"/>
      <c r="G3228" s="316"/>
    </row>
    <row r="3229" spans="4:7" ht="11.25">
      <c r="D3229" s="297"/>
      <c r="E3229" s="316"/>
      <c r="F3229" s="316"/>
      <c r="G3229" s="316"/>
    </row>
    <row r="3230" spans="4:7" ht="11.25">
      <c r="D3230" s="297"/>
      <c r="E3230" s="316"/>
      <c r="F3230" s="316"/>
      <c r="G3230" s="316"/>
    </row>
    <row r="3231" spans="4:7" ht="11.25">
      <c r="D3231" s="297"/>
      <c r="E3231" s="316"/>
      <c r="F3231" s="316"/>
      <c r="G3231" s="316"/>
    </row>
    <row r="3232" spans="4:7" ht="11.25">
      <c r="D3232" s="297"/>
      <c r="E3232" s="316"/>
      <c r="F3232" s="316"/>
      <c r="G3232" s="316"/>
    </row>
    <row r="3233" spans="4:7" ht="11.25">
      <c r="D3233" s="297"/>
      <c r="E3233" s="316"/>
      <c r="F3233" s="316"/>
      <c r="G3233" s="316"/>
    </row>
    <row r="3234" spans="4:7" ht="11.25">
      <c r="D3234" s="297"/>
      <c r="E3234" s="316"/>
      <c r="F3234" s="316"/>
      <c r="G3234" s="316"/>
    </row>
    <row r="3235" spans="4:7" ht="11.25">
      <c r="D3235" s="297"/>
      <c r="E3235" s="316"/>
      <c r="F3235" s="316"/>
      <c r="G3235" s="316"/>
    </row>
    <row r="3236" spans="4:7" ht="11.25">
      <c r="D3236" s="297"/>
      <c r="E3236" s="316"/>
      <c r="F3236" s="316"/>
      <c r="G3236" s="316"/>
    </row>
    <row r="3237" spans="4:7" ht="11.25">
      <c r="D3237" s="297"/>
      <c r="E3237" s="316"/>
      <c r="F3237" s="316"/>
      <c r="G3237" s="316"/>
    </row>
    <row r="3238" spans="4:7" ht="11.25">
      <c r="D3238" s="297"/>
      <c r="E3238" s="316"/>
      <c r="F3238" s="316"/>
      <c r="G3238" s="316"/>
    </row>
    <row r="3239" spans="4:7" ht="11.25">
      <c r="D3239" s="297"/>
      <c r="E3239" s="316"/>
      <c r="F3239" s="316"/>
      <c r="G3239" s="316"/>
    </row>
    <row r="3240" spans="4:7" ht="11.25">
      <c r="D3240" s="297"/>
      <c r="E3240" s="316"/>
      <c r="F3240" s="316"/>
      <c r="G3240" s="316"/>
    </row>
    <row r="3241" spans="4:7" ht="11.25">
      <c r="D3241" s="297"/>
      <c r="E3241" s="316"/>
      <c r="F3241" s="316"/>
      <c r="G3241" s="316"/>
    </row>
    <row r="3242" spans="4:7" ht="11.25">
      <c r="D3242" s="297"/>
      <c r="E3242" s="316"/>
      <c r="F3242" s="316"/>
      <c r="G3242" s="316"/>
    </row>
    <row r="3243" spans="4:7" ht="11.25">
      <c r="D3243" s="297"/>
      <c r="E3243" s="316"/>
      <c r="F3243" s="316"/>
      <c r="G3243" s="316"/>
    </row>
    <row r="3244" spans="4:7" ht="11.25">
      <c r="D3244" s="297"/>
      <c r="E3244" s="316"/>
      <c r="F3244" s="316"/>
      <c r="G3244" s="316"/>
    </row>
    <row r="3245" spans="4:7" ht="11.25">
      <c r="D3245" s="297"/>
      <c r="E3245" s="316"/>
      <c r="F3245" s="316"/>
      <c r="G3245" s="316"/>
    </row>
    <row r="3246" spans="4:7" ht="11.25">
      <c r="D3246" s="297"/>
      <c r="E3246" s="316"/>
      <c r="F3246" s="316"/>
      <c r="G3246" s="316"/>
    </row>
    <row r="3247" spans="4:7" ht="11.25">
      <c r="D3247" s="297"/>
      <c r="E3247" s="316"/>
      <c r="F3247" s="316"/>
      <c r="G3247" s="316"/>
    </row>
    <row r="3248" spans="4:7" ht="11.25">
      <c r="D3248" s="297"/>
      <c r="E3248" s="316"/>
      <c r="F3248" s="316"/>
      <c r="G3248" s="316"/>
    </row>
  </sheetData>
  <sheetProtection/>
  <mergeCells count="36">
    <mergeCell ref="B84:B85"/>
    <mergeCell ref="C84:C85"/>
    <mergeCell ref="D84:D85"/>
    <mergeCell ref="E84:E85"/>
    <mergeCell ref="E74:E75"/>
    <mergeCell ref="F74:F75"/>
    <mergeCell ref="D74:D75"/>
    <mergeCell ref="H74:H75"/>
    <mergeCell ref="F84:F85"/>
    <mergeCell ref="G84:G85"/>
    <mergeCell ref="H84:H85"/>
    <mergeCell ref="E2:E3"/>
    <mergeCell ref="F21:F22"/>
    <mergeCell ref="G21:G22"/>
    <mergeCell ref="F56:F57"/>
    <mergeCell ref="G56:G57"/>
    <mergeCell ref="F2:F3"/>
    <mergeCell ref="G2:G3"/>
    <mergeCell ref="H2:H3"/>
    <mergeCell ref="B2:B3"/>
    <mergeCell ref="C2:C3"/>
    <mergeCell ref="B56:B57"/>
    <mergeCell ref="C56:C57"/>
    <mergeCell ref="D56:D57"/>
    <mergeCell ref="E56:E57"/>
    <mergeCell ref="D2:D3"/>
    <mergeCell ref="G101:H101"/>
    <mergeCell ref="H21:H22"/>
    <mergeCell ref="B21:B22"/>
    <mergeCell ref="C21:C22"/>
    <mergeCell ref="D21:D22"/>
    <mergeCell ref="E21:E22"/>
    <mergeCell ref="B74:B75"/>
    <mergeCell ref="C74:C75"/>
    <mergeCell ref="H56:H57"/>
    <mergeCell ref="G74:G75"/>
  </mergeCells>
  <printOptions/>
  <pageMargins left="0.3937007874015748" right="0.3937007874015748" top="0.3937007874015748" bottom="0.3937007874015748" header="0" footer="0"/>
  <pageSetup fitToHeight="15"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4">
      <selection activeCell="I24" sqref="I24"/>
    </sheetView>
  </sheetViews>
  <sheetFormatPr defaultColWidth="10.625" defaultRowHeight="12.75"/>
  <cols>
    <col min="1" max="1" width="28.50390625" style="1" customWidth="1"/>
    <col min="2" max="2" width="13.00390625" style="1" customWidth="1"/>
    <col min="3" max="3" width="15.625" style="1" customWidth="1"/>
    <col min="4" max="4" width="11.875" style="1" bestFit="1" customWidth="1"/>
    <col min="5" max="16384" width="10.625" style="1" customWidth="1"/>
  </cols>
  <sheetData>
    <row r="1" spans="1:3" ht="12.75">
      <c r="A1" s="57" t="s">
        <v>13</v>
      </c>
      <c r="B1" s="12"/>
      <c r="C1" s="12"/>
    </row>
    <row r="2" spans="1:3" ht="12.75">
      <c r="A2" s="57" t="s">
        <v>4</v>
      </c>
      <c r="B2" s="12"/>
      <c r="C2" s="12"/>
    </row>
    <row r="3" spans="1:3" ht="12.75">
      <c r="A3" s="12"/>
      <c r="B3" s="12"/>
      <c r="C3" s="12"/>
    </row>
    <row r="4" spans="1:4" ht="12.75">
      <c r="A4" s="266" t="s">
        <v>5</v>
      </c>
      <c r="B4" s="266" t="s">
        <v>7</v>
      </c>
      <c r="C4" s="266" t="s">
        <v>6</v>
      </c>
      <c r="D4" s="90"/>
    </row>
    <row r="5" spans="1:4" ht="12.75">
      <c r="A5" s="267" t="s">
        <v>97</v>
      </c>
      <c r="B5" s="268">
        <f>C5/C11*100</f>
        <v>60.39424739688029</v>
      </c>
      <c r="C5" s="269">
        <f>'Cuadro 2'!F17</f>
        <v>6300710145.950001</v>
      </c>
      <c r="D5" s="91"/>
    </row>
    <row r="6" spans="1:4" ht="12.75">
      <c r="A6" s="267" t="s">
        <v>136</v>
      </c>
      <c r="B6" s="268">
        <f>C6/C11*100</f>
        <v>28.63852519355938</v>
      </c>
      <c r="C6" s="269">
        <f>'Cuadro 2'!F68</f>
        <v>2987752212</v>
      </c>
      <c r="D6" s="91"/>
    </row>
    <row r="7" spans="1:4" ht="12.75">
      <c r="A7" s="267" t="s">
        <v>2</v>
      </c>
      <c r="B7" s="268">
        <f>C7/C11*100</f>
        <v>3.0650320339314407</v>
      </c>
      <c r="C7" s="269">
        <f>'Cuadro 2'!F208</f>
        <v>319763541.5</v>
      </c>
      <c r="D7" s="91"/>
    </row>
    <row r="8" spans="1:4" ht="13.5" customHeight="1">
      <c r="A8" s="267" t="s">
        <v>247</v>
      </c>
      <c r="B8" s="268">
        <f>C8/C11*100</f>
        <v>7.344798931687674</v>
      </c>
      <c r="C8" s="269">
        <f>'Cuadro 2'!F194</f>
        <v>766255912.5</v>
      </c>
      <c r="D8" s="91"/>
    </row>
    <row r="9" spans="1:4" ht="13.5" customHeight="1">
      <c r="A9" s="267" t="s">
        <v>1</v>
      </c>
      <c r="B9" s="268">
        <f>C9/C11*100</f>
        <v>0.5573964439412222</v>
      </c>
      <c r="C9" s="269">
        <f>'Cuadro 2'!F153</f>
        <v>58151125</v>
      </c>
      <c r="D9" s="91"/>
    </row>
    <row r="10" spans="1:3" ht="9" customHeight="1">
      <c r="A10" s="268"/>
      <c r="B10" s="268"/>
      <c r="C10" s="268"/>
    </row>
    <row r="11" spans="1:3" ht="15" customHeight="1" thickBot="1">
      <c r="A11" s="267" t="s">
        <v>14</v>
      </c>
      <c r="B11" s="270">
        <f>SUM(B5:B10)</f>
        <v>100</v>
      </c>
      <c r="C11" s="270">
        <f>SUM(C5:C9)</f>
        <v>10432632936.95</v>
      </c>
    </row>
    <row r="12" spans="1:3" ht="15" customHeight="1" thickTop="1">
      <c r="A12" s="12"/>
      <c r="B12" s="12"/>
      <c r="C12" s="12"/>
    </row>
    <row r="13" ht="15" customHeight="1"/>
    <row r="14" ht="15" customHeight="1">
      <c r="E14" s="314"/>
    </row>
    <row r="15" ht="15" customHeight="1">
      <c r="E15" s="31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9" spans="7:10" ht="15.75">
      <c r="G39" s="385"/>
      <c r="H39" s="385"/>
      <c r="I39" s="319"/>
      <c r="J39" s="314"/>
    </row>
    <row r="40" spans="7:10" ht="15.75">
      <c r="G40" s="12"/>
      <c r="H40" s="12"/>
      <c r="I40" s="319"/>
      <c r="J40" s="314"/>
    </row>
  </sheetData>
  <sheetProtection/>
  <mergeCells count="1">
    <mergeCell ref="G39:H39"/>
  </mergeCells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scale="84" r:id="rId2"/>
  <rowBreaks count="1" manualBreakCount="1">
    <brk id="1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selection activeCell="F6" sqref="F6"/>
    </sheetView>
  </sheetViews>
  <sheetFormatPr defaultColWidth="11.50390625" defaultRowHeight="12.75"/>
  <cols>
    <col min="1" max="1" width="18.25390625" style="0" customWidth="1"/>
    <col min="2" max="2" width="15.00390625" style="2" customWidth="1"/>
    <col min="3" max="3" width="8.25390625" style="0" bestFit="1" customWidth="1"/>
  </cols>
  <sheetData>
    <row r="1" spans="1:4" ht="12.75">
      <c r="A1" s="19" t="s">
        <v>13</v>
      </c>
      <c r="B1" s="271"/>
      <c r="C1" s="6"/>
      <c r="D1" s="5"/>
    </row>
    <row r="2" spans="1:4" ht="12.75">
      <c r="A2" s="19" t="s">
        <v>4</v>
      </c>
      <c r="B2" s="271"/>
      <c r="C2" s="6"/>
      <c r="D2" s="5"/>
    </row>
    <row r="3" spans="1:4" ht="12.75">
      <c r="A3" s="6"/>
      <c r="B3" s="272"/>
      <c r="C3" s="6"/>
      <c r="D3" s="5"/>
    </row>
    <row r="4" spans="1:4" ht="12.75">
      <c r="A4" s="273" t="s">
        <v>8</v>
      </c>
      <c r="B4" s="274" t="s">
        <v>9</v>
      </c>
      <c r="C4" s="273" t="s">
        <v>7</v>
      </c>
      <c r="D4" s="5"/>
    </row>
    <row r="5" spans="1:4" ht="12.75">
      <c r="A5" s="275" t="s">
        <v>325</v>
      </c>
      <c r="B5" s="276">
        <f>'Cuadro 2'!J232</f>
        <v>5788452243.88</v>
      </c>
      <c r="C5" s="275">
        <f>(B5/$B$7)*100</f>
        <v>55.484097627729476</v>
      </c>
      <c r="D5" s="5"/>
    </row>
    <row r="6" spans="1:4" ht="12.75">
      <c r="A6" s="275" t="s">
        <v>3</v>
      </c>
      <c r="B6" s="276">
        <f>'Cuadro 2'!L232</f>
        <v>4644180693.070001</v>
      </c>
      <c r="C6" s="275">
        <f>(B6/$B$7)*100</f>
        <v>44.51590237227052</v>
      </c>
      <c r="D6" s="5"/>
    </row>
    <row r="7" spans="1:4" ht="13.5" thickBot="1">
      <c r="A7" s="275" t="s">
        <v>0</v>
      </c>
      <c r="B7" s="277">
        <f>SUM(B5:B6)</f>
        <v>10432632936.95</v>
      </c>
      <c r="C7" s="275"/>
      <c r="D7" s="5"/>
    </row>
    <row r="8" spans="1:3" ht="13.5" thickTop="1">
      <c r="A8" s="6"/>
      <c r="B8" s="272"/>
      <c r="C8" s="6"/>
    </row>
    <row r="43" spans="7:11" ht="12.75" customHeight="1">
      <c r="G43" s="385"/>
      <c r="H43" s="385"/>
      <c r="I43" s="319"/>
      <c r="J43" s="314"/>
      <c r="K43" s="1"/>
    </row>
    <row r="44" spans="7:11" ht="12.75" customHeight="1">
      <c r="G44" s="12"/>
      <c r="H44" s="12"/>
      <c r="I44" s="319"/>
      <c r="J44" s="314"/>
      <c r="K44" s="1"/>
    </row>
  </sheetData>
  <sheetProtection/>
  <mergeCells count="1">
    <mergeCell ref="G43:H43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90" zoomScaleNormal="90" zoomScalePageLayoutView="50" workbookViewId="0" topLeftCell="A1">
      <selection activeCell="H70" sqref="H70"/>
    </sheetView>
  </sheetViews>
  <sheetFormatPr defaultColWidth="11.50390625" defaultRowHeight="12.75"/>
  <cols>
    <col min="1" max="1" width="34.375" style="0" customWidth="1"/>
  </cols>
  <sheetData>
    <row r="1" ht="13.5">
      <c r="A1" s="3" t="s">
        <v>13</v>
      </c>
    </row>
    <row r="2" spans="1:2" ht="13.5">
      <c r="A2" s="3" t="s">
        <v>4</v>
      </c>
      <c r="B2" s="5"/>
    </row>
    <row r="3" spans="1:2" ht="13.5">
      <c r="A3" s="4"/>
      <c r="B3" s="5"/>
    </row>
    <row r="4" spans="1:2" ht="12.75">
      <c r="A4" s="92" t="s">
        <v>10</v>
      </c>
      <c r="B4" s="92" t="s">
        <v>7</v>
      </c>
    </row>
    <row r="5" spans="1:2" ht="12.75">
      <c r="A5" s="93" t="s">
        <v>97</v>
      </c>
      <c r="B5" s="300">
        <f>'Cuadro 1'!P17</f>
        <v>45.58890948437535</v>
      </c>
    </row>
    <row r="6" spans="1:2" ht="12.75">
      <c r="A6" s="93" t="s">
        <v>136</v>
      </c>
      <c r="B6" s="300">
        <f>'Cuadro 1'!P19</f>
        <v>77.07360217527972</v>
      </c>
    </row>
    <row r="7" spans="1:2" ht="12.75">
      <c r="A7" s="93" t="s">
        <v>1</v>
      </c>
      <c r="B7" s="300">
        <f>'Cuadro 1'!P21</f>
        <v>65.36964411264613</v>
      </c>
    </row>
    <row r="8" spans="1:2" ht="12.75">
      <c r="A8" s="93" t="s">
        <v>247</v>
      </c>
      <c r="B8" s="300">
        <f>'Cuadro 1'!P23</f>
        <v>69.47319409558227</v>
      </c>
    </row>
    <row r="9" spans="1:2" ht="12.75">
      <c r="A9" s="93" t="s">
        <v>2</v>
      </c>
      <c r="B9" s="300">
        <f>'Cuadro 1'!P25</f>
        <v>13.417196872645967</v>
      </c>
    </row>
    <row r="57" spans="8:12" ht="15.75">
      <c r="H57" s="385"/>
      <c r="I57" s="385"/>
      <c r="J57" s="319"/>
      <c r="K57" s="314"/>
      <c r="L57" s="1"/>
    </row>
    <row r="58" spans="8:12" ht="15.75">
      <c r="H58" s="12"/>
      <c r="I58" s="12"/>
      <c r="J58" s="319"/>
      <c r="K58" s="314"/>
      <c r="L58" s="1"/>
    </row>
  </sheetData>
  <sheetProtection/>
  <mergeCells count="1">
    <mergeCell ref="H57:I57"/>
  </mergeCells>
  <printOptions/>
  <pageMargins left="0.75" right="0.75" top="0.309375" bottom="0.406875" header="0.5" footer="0.5"/>
  <pageSetup fitToHeight="1" fitToWidth="1" horizontalDpi="300" verticalDpi="3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Marianela Ulate Flores</dc:creator>
  <cp:keywords/>
  <dc:description/>
  <cp:lastModifiedBy>José  A. Alvarez Esquivel</cp:lastModifiedBy>
  <cp:lastPrinted>2012-04-09T21:50:13Z</cp:lastPrinted>
  <dcterms:created xsi:type="dcterms:W3CDTF">1999-04-20T14:24:15Z</dcterms:created>
  <dcterms:modified xsi:type="dcterms:W3CDTF">2013-10-02T20:45:14Z</dcterms:modified>
  <cp:category/>
  <cp:version/>
  <cp:contentType/>
  <cp:contentStatus/>
</cp:coreProperties>
</file>