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BUST\2024\Salida\"/>
    </mc:Choice>
  </mc:AlternateContent>
  <xr:revisionPtr revIDLastSave="0" documentId="13_ncr:1_{22DDB96F-0C0C-4B74-A114-4CBB473CF360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Herramienta plantilla BUST" sheetId="2" r:id="rId1"/>
    <sheet name="Tablas de Datos" sheetId="3" r:id="rId2"/>
  </sheets>
  <definedNames>
    <definedName name="RegistroFinancieroTIPOS">Tabla247[]</definedName>
    <definedName name="TipoColateralBUST">Tabla5[]</definedName>
    <definedName name="TipoDatoFinanciero">Tabla2478[[Concatenacion]:[Nombre]]</definedName>
    <definedName name="TipoGarantiaBUST">Tabla1[]</definedName>
    <definedName name="TipoParametroBUST">'Tablas de Datos'!$B$38:$C$39</definedName>
    <definedName name="TipoPeriodoBUST">Tabla2[]</definedName>
    <definedName name="TipoRegistroFinanciero">Tabla247[]</definedName>
    <definedName name="TipoRegistroFinancieroBUST">'Tablas de Datos'!$B$44:$C$45</definedName>
    <definedName name="TipoSegmentoBUST">Tabla4[]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1" i="2" l="1"/>
  <c r="H421" i="2"/>
  <c r="J398" i="2"/>
  <c r="H398" i="2"/>
  <c r="J375" i="2"/>
  <c r="H375" i="2"/>
  <c r="J350" i="2"/>
  <c r="J352" i="2"/>
  <c r="H352" i="2"/>
  <c r="J329" i="2"/>
  <c r="H329" i="2"/>
  <c r="J306" i="2"/>
  <c r="H306" i="2"/>
  <c r="J284" i="2"/>
  <c r="H284" i="2"/>
  <c r="K451" i="2" l="1"/>
  <c r="K447" i="2"/>
  <c r="K439" i="2"/>
  <c r="K435" i="2"/>
  <c r="H351" i="2" l="1"/>
  <c r="H344" i="2"/>
  <c r="J451" i="2"/>
  <c r="H451" i="2"/>
  <c r="J446" i="2"/>
  <c r="H446" i="2"/>
  <c r="J442" i="2"/>
  <c r="H442" i="2"/>
  <c r="J438" i="2"/>
  <c r="H438" i="2"/>
  <c r="J434" i="2"/>
  <c r="H434" i="2"/>
  <c r="J430" i="2"/>
  <c r="H430" i="2"/>
  <c r="J426" i="2"/>
  <c r="H426" i="2"/>
  <c r="J233" i="2"/>
  <c r="H233" i="2"/>
  <c r="J242" i="2"/>
  <c r="H242" i="2"/>
  <c r="J189" i="2"/>
  <c r="H189" i="2"/>
  <c r="J198" i="2"/>
  <c r="H198" i="2"/>
  <c r="J207" i="2"/>
  <c r="H207" i="2"/>
  <c r="J216" i="2"/>
  <c r="H216" i="2"/>
  <c r="J225" i="2"/>
  <c r="H225" i="2"/>
  <c r="J234" i="2"/>
  <c r="H234" i="2"/>
  <c r="J243" i="2"/>
  <c r="H243" i="2"/>
  <c r="J188" i="2"/>
  <c r="H188" i="2"/>
  <c r="J179" i="2"/>
  <c r="H179" i="2"/>
  <c r="J170" i="2"/>
  <c r="H170" i="2"/>
  <c r="J161" i="2"/>
  <c r="H161" i="2"/>
  <c r="J151" i="2"/>
  <c r="J152" i="2"/>
  <c r="H152" i="2"/>
  <c r="J143" i="2"/>
  <c r="H143" i="2"/>
  <c r="J134" i="2"/>
  <c r="H134" i="2"/>
  <c r="J126" i="2"/>
  <c r="H126" i="2"/>
  <c r="J111" i="2"/>
  <c r="H111" i="2"/>
  <c r="J102" i="2"/>
  <c r="H102" i="2"/>
  <c r="J93" i="2"/>
  <c r="H93" i="2"/>
  <c r="J84" i="2"/>
  <c r="H84" i="2"/>
  <c r="J75" i="2"/>
  <c r="H75" i="2"/>
  <c r="J101" i="2"/>
  <c r="H101" i="2"/>
  <c r="H92" i="2"/>
  <c r="J92" i="2" s="1"/>
  <c r="H62" i="2"/>
  <c r="J450" i="2" l="1"/>
  <c r="H450" i="2"/>
  <c r="J449" i="2"/>
  <c r="H449" i="2"/>
  <c r="J448" i="2"/>
  <c r="H448" i="2"/>
  <c r="J447" i="2"/>
  <c r="H447" i="2"/>
  <c r="J445" i="2"/>
  <c r="H445" i="2"/>
  <c r="J444" i="2"/>
  <c r="H444" i="2"/>
  <c r="J443" i="2"/>
  <c r="H443" i="2"/>
  <c r="J441" i="2"/>
  <c r="H441" i="2"/>
  <c r="J440" i="2"/>
  <c r="H440" i="2"/>
  <c r="J439" i="2"/>
  <c r="H439" i="2"/>
  <c r="J437" i="2"/>
  <c r="H437" i="2"/>
  <c r="J436" i="2"/>
  <c r="H436" i="2"/>
  <c r="J435" i="2"/>
  <c r="H435" i="2"/>
  <c r="J433" i="2"/>
  <c r="H433" i="2"/>
  <c r="J432" i="2"/>
  <c r="H432" i="2"/>
  <c r="J431" i="2"/>
  <c r="H431" i="2"/>
  <c r="J429" i="2"/>
  <c r="H429" i="2"/>
  <c r="J428" i="2"/>
  <c r="H428" i="2"/>
  <c r="H424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5" i="2"/>
  <c r="H346" i="2"/>
  <c r="H347" i="2"/>
  <c r="H348" i="2"/>
  <c r="H349" i="2"/>
  <c r="H350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2" i="2"/>
  <c r="H423" i="2"/>
  <c r="H425" i="2"/>
  <c r="H427" i="2"/>
  <c r="J427" i="2"/>
  <c r="J425" i="2"/>
  <c r="J424" i="2"/>
  <c r="J308" i="2" l="1"/>
  <c r="J307" i="2"/>
  <c r="J305" i="2"/>
  <c r="J304" i="2"/>
  <c r="J303" i="2"/>
  <c r="J302" i="2"/>
  <c r="J301" i="2"/>
  <c r="J300" i="2"/>
  <c r="J299" i="2"/>
  <c r="J298" i="2"/>
  <c r="J297" i="2"/>
  <c r="J296" i="2"/>
  <c r="J309" i="2"/>
  <c r="J310" i="2"/>
  <c r="J285" i="2"/>
  <c r="J283" i="2"/>
  <c r="J282" i="2"/>
  <c r="J281" i="2"/>
  <c r="J280" i="2"/>
  <c r="J279" i="2"/>
  <c r="J278" i="2"/>
  <c r="J277" i="2"/>
  <c r="J276" i="2"/>
  <c r="J275" i="2"/>
  <c r="J274" i="2"/>
  <c r="J273" i="2"/>
  <c r="J355" i="2" l="1"/>
  <c r="J253" i="2"/>
  <c r="J259" i="2"/>
  <c r="J286" i="2"/>
  <c r="J262" i="2"/>
  <c r="J261" i="2"/>
  <c r="J255" i="2"/>
  <c r="J256" i="2"/>
  <c r="J260" i="2"/>
  <c r="J254" i="2"/>
  <c r="J258" i="2"/>
  <c r="J257" i="2"/>
  <c r="J251" i="2"/>
  <c r="J252" i="2"/>
  <c r="J249" i="2"/>
  <c r="J250" i="2"/>
  <c r="J263" i="2"/>
  <c r="J264" i="2"/>
  <c r="J265" i="2"/>
  <c r="J266" i="2"/>
  <c r="J267" i="2"/>
  <c r="J268" i="2"/>
  <c r="J269" i="2"/>
  <c r="J270" i="2"/>
  <c r="J271" i="2"/>
  <c r="J287" i="2"/>
  <c r="J288" i="2"/>
  <c r="J289" i="2"/>
  <c r="J290" i="2"/>
  <c r="J291" i="2"/>
  <c r="J292" i="2"/>
  <c r="J293" i="2"/>
  <c r="J294" i="2"/>
  <c r="J311" i="2"/>
  <c r="J312" i="2"/>
  <c r="J313" i="2"/>
  <c r="J314" i="2"/>
  <c r="J315" i="2"/>
  <c r="J316" i="2"/>
  <c r="J317" i="2"/>
  <c r="J332" i="2"/>
  <c r="J333" i="2"/>
  <c r="J334" i="2"/>
  <c r="J335" i="2"/>
  <c r="J336" i="2"/>
  <c r="J337" i="2"/>
  <c r="J338" i="2"/>
  <c r="J339" i="2"/>
  <c r="J340" i="2"/>
  <c r="J356" i="2"/>
  <c r="J357" i="2"/>
  <c r="J358" i="2"/>
  <c r="J359" i="2"/>
  <c r="J360" i="2"/>
  <c r="J361" i="2"/>
  <c r="J362" i="2"/>
  <c r="J363" i="2"/>
  <c r="J378" i="2"/>
  <c r="J379" i="2"/>
  <c r="J380" i="2"/>
  <c r="J381" i="2"/>
  <c r="J382" i="2"/>
  <c r="J383" i="2"/>
  <c r="J384" i="2"/>
  <c r="J385" i="2"/>
  <c r="J386" i="2"/>
  <c r="J401" i="2"/>
  <c r="J402" i="2"/>
  <c r="J403" i="2"/>
  <c r="J404" i="2"/>
  <c r="J405" i="2"/>
  <c r="J406" i="2"/>
  <c r="J407" i="2"/>
  <c r="J408" i="2"/>
  <c r="J409" i="2"/>
  <c r="J272" i="2"/>
  <c r="J295" i="2"/>
  <c r="J318" i="2"/>
  <c r="J341" i="2"/>
  <c r="J364" i="2"/>
  <c r="J410" i="2"/>
  <c r="J319" i="2"/>
  <c r="J320" i="2"/>
  <c r="J321" i="2"/>
  <c r="J322" i="2"/>
  <c r="J323" i="2"/>
  <c r="J324" i="2"/>
  <c r="J325" i="2"/>
  <c r="J326" i="2"/>
  <c r="J327" i="2"/>
  <c r="J328" i="2"/>
  <c r="J330" i="2"/>
  <c r="J331" i="2"/>
  <c r="J342" i="2"/>
  <c r="J343" i="2"/>
  <c r="J344" i="2"/>
  <c r="J345" i="2"/>
  <c r="J346" i="2"/>
  <c r="J347" i="2"/>
  <c r="J348" i="2"/>
  <c r="J349" i="2"/>
  <c r="J351" i="2"/>
  <c r="J353" i="2"/>
  <c r="J354" i="2"/>
  <c r="J365" i="2"/>
  <c r="J366" i="2"/>
  <c r="J367" i="2"/>
  <c r="J368" i="2"/>
  <c r="J369" i="2"/>
  <c r="J370" i="2"/>
  <c r="J371" i="2"/>
  <c r="J372" i="2"/>
  <c r="J373" i="2"/>
  <c r="J374" i="2"/>
  <c r="J376" i="2"/>
  <c r="J377" i="2"/>
  <c r="J388" i="2"/>
  <c r="J389" i="2"/>
  <c r="J390" i="2"/>
  <c r="J391" i="2"/>
  <c r="J392" i="2"/>
  <c r="J393" i="2"/>
  <c r="J394" i="2"/>
  <c r="J395" i="2"/>
  <c r="J396" i="2"/>
  <c r="J397" i="2"/>
  <c r="J399" i="2"/>
  <c r="J400" i="2"/>
  <c r="J411" i="2"/>
  <c r="J412" i="2"/>
  <c r="J413" i="2"/>
  <c r="J414" i="2"/>
  <c r="J415" i="2"/>
  <c r="J416" i="2"/>
  <c r="J417" i="2"/>
  <c r="J418" i="2"/>
  <c r="J419" i="2"/>
  <c r="J420" i="2"/>
  <c r="J422" i="2"/>
  <c r="J423" i="2"/>
  <c r="J181" i="2" l="1"/>
  <c r="J182" i="2"/>
  <c r="J183" i="2"/>
  <c r="J184" i="2"/>
  <c r="J185" i="2"/>
  <c r="J186" i="2"/>
  <c r="J187" i="2"/>
  <c r="J190" i="2"/>
  <c r="J191" i="2"/>
  <c r="J192" i="2"/>
  <c r="J193" i="2"/>
  <c r="J194" i="2"/>
  <c r="J195" i="2"/>
  <c r="J196" i="2"/>
  <c r="J197" i="2"/>
  <c r="J199" i="2"/>
  <c r="J200" i="2"/>
  <c r="J201" i="2"/>
  <c r="J202" i="2"/>
  <c r="J203" i="2"/>
  <c r="J204" i="2"/>
  <c r="J205" i="2"/>
  <c r="J206" i="2"/>
  <c r="J208" i="2"/>
  <c r="J209" i="2"/>
  <c r="J210" i="2"/>
  <c r="J211" i="2"/>
  <c r="J212" i="2"/>
  <c r="J213" i="2"/>
  <c r="J214" i="2"/>
  <c r="J215" i="2"/>
  <c r="J217" i="2"/>
  <c r="J218" i="2"/>
  <c r="J219" i="2"/>
  <c r="J220" i="2"/>
  <c r="J221" i="2"/>
  <c r="J222" i="2"/>
  <c r="J223" i="2"/>
  <c r="J224" i="2"/>
  <c r="J226" i="2"/>
  <c r="J227" i="2"/>
  <c r="J228" i="2"/>
  <c r="J229" i="2"/>
  <c r="J230" i="2"/>
  <c r="J231" i="2"/>
  <c r="J232" i="2"/>
  <c r="J235" i="2"/>
  <c r="J236" i="2"/>
  <c r="J237" i="2"/>
  <c r="J238" i="2"/>
  <c r="J239" i="2"/>
  <c r="J240" i="2"/>
  <c r="J241" i="2"/>
  <c r="J118" i="2"/>
  <c r="J119" i="2"/>
  <c r="J120" i="2"/>
  <c r="J121" i="2"/>
  <c r="J122" i="2"/>
  <c r="J123" i="2"/>
  <c r="J124" i="2"/>
  <c r="J125" i="2"/>
  <c r="J127" i="2"/>
  <c r="J128" i="2"/>
  <c r="J129" i="2"/>
  <c r="J130" i="2"/>
  <c r="J131" i="2"/>
  <c r="J132" i="2"/>
  <c r="J133" i="2"/>
  <c r="J135" i="2"/>
  <c r="J136" i="2"/>
  <c r="J137" i="2"/>
  <c r="J138" i="2"/>
  <c r="J139" i="2"/>
  <c r="J140" i="2"/>
  <c r="J141" i="2"/>
  <c r="J142" i="2"/>
  <c r="J144" i="2"/>
  <c r="J145" i="2"/>
  <c r="J146" i="2"/>
  <c r="J147" i="2"/>
  <c r="J148" i="2"/>
  <c r="J149" i="2"/>
  <c r="J150" i="2"/>
  <c r="J153" i="2"/>
  <c r="J154" i="2"/>
  <c r="J155" i="2"/>
  <c r="J156" i="2"/>
  <c r="J157" i="2"/>
  <c r="J158" i="2"/>
  <c r="J159" i="2"/>
  <c r="J160" i="2"/>
  <c r="J162" i="2"/>
  <c r="J163" i="2"/>
  <c r="J164" i="2"/>
  <c r="J165" i="2"/>
  <c r="J166" i="2"/>
  <c r="J167" i="2"/>
  <c r="J168" i="2"/>
  <c r="J169" i="2"/>
  <c r="J171" i="2"/>
  <c r="J172" i="2"/>
  <c r="J173" i="2"/>
  <c r="J174" i="2"/>
  <c r="J175" i="2"/>
  <c r="J176" i="2"/>
  <c r="J177" i="2"/>
  <c r="J178" i="2"/>
  <c r="J180" i="2"/>
  <c r="H181" i="2"/>
  <c r="H182" i="2"/>
  <c r="H183" i="2"/>
  <c r="H184" i="2"/>
  <c r="H185" i="2"/>
  <c r="H186" i="2"/>
  <c r="H187" i="2"/>
  <c r="H190" i="2"/>
  <c r="H191" i="2"/>
  <c r="H192" i="2"/>
  <c r="H193" i="2"/>
  <c r="H194" i="2"/>
  <c r="H195" i="2"/>
  <c r="H196" i="2"/>
  <c r="H197" i="2"/>
  <c r="H199" i="2"/>
  <c r="H200" i="2"/>
  <c r="H201" i="2"/>
  <c r="H202" i="2"/>
  <c r="H203" i="2"/>
  <c r="H204" i="2"/>
  <c r="H205" i="2"/>
  <c r="H206" i="2"/>
  <c r="H208" i="2"/>
  <c r="H209" i="2"/>
  <c r="H210" i="2"/>
  <c r="H211" i="2"/>
  <c r="H212" i="2"/>
  <c r="H213" i="2"/>
  <c r="H214" i="2"/>
  <c r="H215" i="2"/>
  <c r="H217" i="2"/>
  <c r="H218" i="2"/>
  <c r="H219" i="2"/>
  <c r="H220" i="2"/>
  <c r="H221" i="2"/>
  <c r="H222" i="2"/>
  <c r="H223" i="2"/>
  <c r="H224" i="2"/>
  <c r="H226" i="2"/>
  <c r="H227" i="2"/>
  <c r="H228" i="2"/>
  <c r="H229" i="2"/>
  <c r="H230" i="2"/>
  <c r="H231" i="2"/>
  <c r="H232" i="2"/>
  <c r="H235" i="2"/>
  <c r="H236" i="2"/>
  <c r="H237" i="2"/>
  <c r="H238" i="2"/>
  <c r="H239" i="2"/>
  <c r="H240" i="2"/>
  <c r="H241" i="2"/>
  <c r="H118" i="2"/>
  <c r="H119" i="2"/>
  <c r="H120" i="2"/>
  <c r="H121" i="2"/>
  <c r="H122" i="2"/>
  <c r="H123" i="2"/>
  <c r="H124" i="2"/>
  <c r="H125" i="2"/>
  <c r="H127" i="2"/>
  <c r="H128" i="2"/>
  <c r="H129" i="2"/>
  <c r="H130" i="2"/>
  <c r="H131" i="2"/>
  <c r="H132" i="2"/>
  <c r="H133" i="2"/>
  <c r="H135" i="2"/>
  <c r="H136" i="2"/>
  <c r="H137" i="2"/>
  <c r="H138" i="2"/>
  <c r="H139" i="2"/>
  <c r="H140" i="2"/>
  <c r="H141" i="2"/>
  <c r="H142" i="2"/>
  <c r="H144" i="2"/>
  <c r="H145" i="2"/>
  <c r="H146" i="2"/>
  <c r="H147" i="2"/>
  <c r="H148" i="2"/>
  <c r="H149" i="2"/>
  <c r="H150" i="2"/>
  <c r="H151" i="2"/>
  <c r="H153" i="2"/>
  <c r="H154" i="2"/>
  <c r="H155" i="2"/>
  <c r="H156" i="2"/>
  <c r="H157" i="2"/>
  <c r="H158" i="2"/>
  <c r="H159" i="2"/>
  <c r="H160" i="2"/>
  <c r="H162" i="2"/>
  <c r="H163" i="2"/>
  <c r="H164" i="2"/>
  <c r="H165" i="2"/>
  <c r="H166" i="2"/>
  <c r="H167" i="2"/>
  <c r="H168" i="2"/>
  <c r="H169" i="2"/>
  <c r="H171" i="2"/>
  <c r="H172" i="2"/>
  <c r="H173" i="2"/>
  <c r="H174" i="2"/>
  <c r="H175" i="2"/>
  <c r="H176" i="2"/>
  <c r="H177" i="2"/>
  <c r="H178" i="2"/>
  <c r="H180" i="2"/>
  <c r="J67" i="2" l="1"/>
  <c r="J68" i="2"/>
  <c r="J69" i="2"/>
  <c r="J70" i="2"/>
  <c r="J71" i="2"/>
  <c r="J72" i="2"/>
  <c r="J73" i="2"/>
  <c r="J74" i="2"/>
  <c r="J76" i="2"/>
  <c r="J77" i="2"/>
  <c r="J78" i="2"/>
  <c r="J79" i="2"/>
  <c r="J80" i="2"/>
  <c r="J81" i="2"/>
  <c r="J82" i="2"/>
  <c r="J83" i="2"/>
  <c r="J85" i="2"/>
  <c r="J86" i="2"/>
  <c r="J87" i="2"/>
  <c r="J88" i="2"/>
  <c r="J89" i="2"/>
  <c r="J90" i="2"/>
  <c r="J91" i="2"/>
  <c r="J94" i="2"/>
  <c r="J95" i="2"/>
  <c r="J96" i="2"/>
  <c r="J97" i="2"/>
  <c r="J98" i="2"/>
  <c r="J99" i="2"/>
  <c r="J100" i="2"/>
  <c r="J103" i="2"/>
  <c r="J104" i="2"/>
  <c r="J105" i="2"/>
  <c r="J106" i="2"/>
  <c r="J107" i="2"/>
  <c r="J108" i="2"/>
  <c r="J109" i="2"/>
  <c r="J110" i="2"/>
  <c r="H67" i="2"/>
  <c r="H68" i="2"/>
  <c r="H69" i="2"/>
  <c r="H70" i="2"/>
  <c r="H71" i="2"/>
  <c r="H72" i="2"/>
  <c r="H73" i="2"/>
  <c r="H74" i="2"/>
  <c r="H76" i="2"/>
  <c r="H77" i="2"/>
  <c r="H78" i="2"/>
  <c r="H79" i="2"/>
  <c r="H80" i="2"/>
  <c r="H81" i="2"/>
  <c r="H82" i="2"/>
  <c r="H83" i="2"/>
  <c r="H85" i="2"/>
  <c r="H86" i="2"/>
  <c r="H87" i="2"/>
  <c r="H88" i="2"/>
  <c r="H89" i="2"/>
  <c r="H90" i="2"/>
  <c r="H91" i="2"/>
  <c r="H94" i="2"/>
  <c r="H95" i="2"/>
  <c r="H96" i="2"/>
  <c r="H97" i="2"/>
  <c r="H98" i="2"/>
  <c r="H99" i="2"/>
  <c r="H100" i="2"/>
  <c r="H103" i="2"/>
  <c r="H104" i="2"/>
  <c r="H105" i="2"/>
  <c r="H106" i="2"/>
  <c r="H107" i="2"/>
  <c r="H108" i="2"/>
  <c r="H109" i="2"/>
  <c r="H110" i="2"/>
  <c r="H54" i="2"/>
  <c r="H55" i="2"/>
  <c r="H56" i="2"/>
  <c r="H57" i="2"/>
  <c r="H58" i="2"/>
  <c r="H59" i="2"/>
  <c r="H60" i="2"/>
  <c r="H61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J387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UST" type="4" refreshedVersion="0" background="1">
    <webPr xml="1" sourceData="1" url="D:\Deyma Camacho\Trabajo\SICVECA\Requerimientos\2019\Atencion 39659 BUST SICVECA\BUST.xsd" htmlTables="1" htmlFormat="all"/>
  </connection>
</connections>
</file>

<file path=xl/sharedStrings.xml><?xml version="1.0" encoding="utf-8"?>
<sst xmlns="http://schemas.openxmlformats.org/spreadsheetml/2006/main" count="2118" uniqueCount="566">
  <si>
    <t>ClaseDato</t>
  </si>
  <si>
    <t>VersionClaseDato</t>
  </si>
  <si>
    <t>Archivo</t>
  </si>
  <si>
    <t>VersionArchivo</t>
  </si>
  <si>
    <t>Periodo</t>
  </si>
  <si>
    <t>IdEntidad</t>
  </si>
  <si>
    <t>TipoCarga</t>
  </si>
  <si>
    <t>TipoMoneda</t>
  </si>
  <si>
    <t>id</t>
  </si>
  <si>
    <t>accion</t>
  </si>
  <si>
    <t>TipoPeriodo</t>
  </si>
  <si>
    <t>PeriodoRegistro</t>
  </si>
  <si>
    <t>TipoGarantiaBUST</t>
  </si>
  <si>
    <t>PorcentajePlusvaliaMinusvalia</t>
  </si>
  <si>
    <t>PorcentajeRecuperacionValorActivoVenta</t>
  </si>
  <si>
    <t>TipoSegmentoBUST</t>
  </si>
  <si>
    <t>SaldoNormal</t>
  </si>
  <si>
    <t>SaldoDudoso</t>
  </si>
  <si>
    <t>TipoColateral</t>
  </si>
  <si>
    <t>MontoValoracion</t>
  </si>
  <si>
    <t>TipoParametroBUST</t>
  </si>
  <si>
    <t>PorcentajeParametroBUST</t>
  </si>
  <si>
    <t>TipoRegistroFinanciero</t>
  </si>
  <si>
    <t>TipoDato</t>
  </si>
  <si>
    <t>Valor</t>
  </si>
  <si>
    <t>1.0</t>
  </si>
  <si>
    <t>3701</t>
  </si>
  <si>
    <t>1</t>
  </si>
  <si>
    <t>insertar</t>
  </si>
  <si>
    <t>I</t>
  </si>
  <si>
    <t>2</t>
  </si>
  <si>
    <t>3</t>
  </si>
  <si>
    <t>4</t>
  </si>
  <si>
    <t>5</t>
  </si>
  <si>
    <t>0.00</t>
  </si>
  <si>
    <t>6</t>
  </si>
  <si>
    <t>7</t>
  </si>
  <si>
    <t>8</t>
  </si>
  <si>
    <t>9</t>
  </si>
  <si>
    <t>10</t>
  </si>
  <si>
    <t>B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</si>
  <si>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</si>
  <si>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</si>
  <si>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</si>
  <si>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</si>
  <si>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</si>
  <si>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</si>
  <si>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</si>
  <si>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</si>
  <si>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</si>
  <si>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</si>
  <si>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</si>
  <si>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</si>
  <si>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</si>
  <si>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</si>
  <si>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</si>
  <si>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</si>
  <si>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</si>
  <si>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A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</si>
  <si>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</si>
  <si>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</si>
  <si>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</si>
  <si>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</si>
  <si>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</si>
  <si>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</si>
  <si>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</si>
  <si>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</si>
  <si>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</si>
  <si>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</si>
  <si>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</si>
  <si>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</si>
  <si>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</si>
  <si>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</si>
  <si>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</si>
  <si>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</si>
  <si>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</si>
  <si>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</si>
  <si>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</si>
  <si>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</si>
  <si>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</si>
  <si>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</si>
  <si>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</si>
  <si>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</si>
  <si>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</si>
  <si>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</si>
  <si>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</si>
  <si>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</si>
  <si>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</si>
  <si>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</si>
  <si>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</si>
  <si>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</si>
  <si>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</si>
  <si>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</si>
  <si>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</si>
  <si>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</si>
  <si>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</si>
  <si>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</si>
  <si>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</si>
  <si>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</si>
  <si>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</si>
  <si>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</si>
  <si>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</si>
  <si>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</si>
  <si>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350</t>
  </si>
  <si>
    <t>270</t>
  </si>
  <si>
    <t>266</t>
  </si>
  <si>
    <t>252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</si>
  <si>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</si>
  <si>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</si>
  <si>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</si>
  <si>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</si>
  <si>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</si>
  <si>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</si>
  <si>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</si>
  <si>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</si>
  <si>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</si>
  <si>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</si>
  <si>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</si>
  <si>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</si>
  <si>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</si>
  <si>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</si>
  <si>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</si>
  <si>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</si>
  <si>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</si>
  <si>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</si>
  <si>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</si>
  <si>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</si>
  <si>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</si>
  <si>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</si>
  <si>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</si>
  <si>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</si>
  <si>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</si>
  <si>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</si>
  <si>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</si>
  <si>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</si>
  <si>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</si>
  <si>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</si>
  <si>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</si>
  <si>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</si>
  <si>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</si>
  <si>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</si>
  <si>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</si>
  <si>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</si>
  <si>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</si>
  <si>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</si>
  <si>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</si>
  <si>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</si>
  <si>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</si>
  <si>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</si>
  <si>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</si>
  <si>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</si>
  <si>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</si>
  <si>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</si>
  <si>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</si>
  <si>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</si>
  <si>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</si>
  <si>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</si>
  <si>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</si>
  <si>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</si>
  <si>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</si>
  <si>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</si>
  <si>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</si>
  <si>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</si>
  <si>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</si>
  <si>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</si>
  <si>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</si>
  <si>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</si>
  <si>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</si>
  <si>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</si>
  <si>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</si>
  <si>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</si>
  <si>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</si>
  <si>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</si>
  <si>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</si>
  <si>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</si>
  <si>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</si>
  <si>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</si>
  <si>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</si>
  <si>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</si>
  <si>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</si>
  <si>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</si>
  <si>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</si>
  <si>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</si>
  <si>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</si>
  <si>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</si>
  <si>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</si>
  <si>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</si>
  <si>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</si>
  <si>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</si>
  <si>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</si>
  <si>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</si>
  <si>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</si>
  <si>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</si>
  <si>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</si>
  <si>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</si>
  <si>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</si>
  <si>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</si>
  <si>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</si>
  <si>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</si>
  <si>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</si>
  <si>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</si>
  <si>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</si>
  <si>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</si>
  <si>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</si>
  <si>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</si>
  <si>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</si>
  <si>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</si>
  <si>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</si>
  <si>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</si>
  <si>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</si>
  <si>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</si>
  <si>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</si>
  <si>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</si>
  <si>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</si>
  <si>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</si>
  <si>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</si>
  <si>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</si>
  <si>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</si>
  <si>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</si>
  <si>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</si>
  <si>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</si>
  <si>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</si>
  <si>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</si>
  <si>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</si>
  <si>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</si>
  <si>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</si>
  <si>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</si>
  <si>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</si>
  <si>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</si>
  <si>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</si>
  <si>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</si>
  <si>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</si>
  <si>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</si>
  <si>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</si>
  <si>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201</t>
  </si>
  <si>
    <t>202</t>
  </si>
  <si>
    <t>203</t>
  </si>
  <si>
    <t>206</t>
  </si>
  <si>
    <t>207</t>
  </si>
  <si>
    <t>208</t>
  </si>
  <si>
    <t>211</t>
  </si>
  <si>
    <t>212</t>
  </si>
  <si>
    <t>213</t>
  </si>
  <si>
    <t>216</t>
  </si>
  <si>
    <t>217</t>
  </si>
  <si>
    <t>218</t>
  </si>
  <si>
    <t>221</t>
  </si>
  <si>
    <t>222</t>
  </si>
  <si>
    <t>223</t>
  </si>
  <si>
    <t>226</t>
  </si>
  <si>
    <t>227</t>
  </si>
  <si>
    <t>228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</si>
  <si>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</si>
  <si>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</si>
  <si>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</si>
  <si>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</si>
  <si>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</si>
  <si>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</si>
  <si>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</si>
  <si>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</si>
  <si>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</si>
  <si>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</si>
  <si>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</si>
  <si>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</si>
  <si>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</si>
  <si>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</si>
  <si>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</si>
  <si>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</si>
  <si>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</si>
  <si>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</si>
  <si>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</si>
  <si>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</si>
  <si>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</si>
  <si>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</si>
  <si>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</si>
  <si>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</si>
  <si>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</si>
  <si>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</si>
  <si>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</si>
  <si>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</si>
  <si>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</si>
  <si>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</si>
  <si>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</si>
  <si>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</si>
  <si>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</si>
  <si>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</si>
  <si>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</si>
  <si>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</si>
  <si>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</si>
  <si>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</si>
  <si>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</si>
  <si>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</si>
  <si>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</si>
  <si>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</si>
  <si>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</si>
  <si>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</si>
  <si>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</si>
  <si>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</si>
  <si>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</si>
  <si>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</si>
  <si>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</si>
  <si>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</si>
  <si>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</si>
  <si>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</si>
  <si>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</si>
  <si>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</si>
  <si>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</si>
  <si>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</si>
  <si>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</si>
  <si>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</si>
  <si>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</si>
  <si>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</si>
  <si>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</si>
  <si>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</si>
  <si>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</si>
  <si>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</si>
  <si>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</si>
  <si>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</si>
  <si>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</si>
  <si>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</si>
  <si>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</si>
  <si>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</si>
  <si>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</si>
  <si>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</si>
  <si>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</si>
  <si>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</si>
  <si>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</si>
  <si>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</si>
  <si>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</si>
  <si>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</si>
  <si>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</si>
  <si>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</si>
  <si>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</si>
  <si>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</si>
  <si>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</si>
  <si>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</si>
  <si>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</si>
  <si>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</si>
  <si>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</si>
  <si>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</si>
  <si>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</si>
  <si>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</si>
  <si>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</si>
  <si>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</si>
  <si>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</si>
  <si>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</si>
  <si>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</si>
  <si>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</si>
  <si>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</si>
  <si>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</si>
  <si>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</si>
  <si>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</si>
  <si>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</si>
  <si>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</si>
  <si>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</si>
  <si>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</si>
  <si>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</si>
  <si>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</si>
  <si>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</si>
  <si>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</si>
  <si>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</si>
  <si>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</si>
  <si>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</si>
  <si>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</si>
  <si>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</si>
  <si>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</si>
  <si>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</si>
  <si>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</si>
  <si>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</si>
  <si>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</si>
  <si>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</si>
  <si>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</si>
  <si>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</si>
  <si>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</si>
  <si>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</si>
  <si>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</si>
  <si>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</si>
  <si>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</si>
  <si>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</si>
  <si>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</si>
  <si>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</si>
  <si>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</si>
  <si>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</si>
  <si>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</si>
  <si>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</si>
  <si>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</si>
  <si>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</si>
  <si>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</si>
  <si>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</si>
  <si>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</si>
  <si>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Superintendencia General de Entidades Financieras (SUGEF)</t>
  </si>
  <si>
    <t>Bottom Up Stress Testing (BUST)</t>
  </si>
  <si>
    <t>Datos de entrada por SICVECA</t>
  </si>
  <si>
    <t xml:space="preserve">Datos de Encabezado XML </t>
  </si>
  <si>
    <t>Porcentaje Recuperado al Vender Activos Adjudicados</t>
  </si>
  <si>
    <t>Valoración de Colaterales</t>
  </si>
  <si>
    <t>Parámetros BUST</t>
  </si>
  <si>
    <t>Datos Financieros BUST</t>
  </si>
  <si>
    <t>Descripción Garantía BUST</t>
  </si>
  <si>
    <t>Tipo_Periodo_BUST</t>
  </si>
  <si>
    <t>Codigo</t>
  </si>
  <si>
    <t>Nombre</t>
  </si>
  <si>
    <t>INICIAL</t>
  </si>
  <si>
    <t>BASE</t>
  </si>
  <si>
    <t>ADVERSO</t>
  </si>
  <si>
    <t>Tipo _Garantia_BUST</t>
  </si>
  <si>
    <t>Hipoteca-Edificio</t>
  </si>
  <si>
    <t>Hipoteca Residencial Habitual</t>
  </si>
  <si>
    <t>Hipoteca Terrenos</t>
  </si>
  <si>
    <t>Titulos Valores</t>
  </si>
  <si>
    <t>Vehiculos</t>
  </si>
  <si>
    <t>Tipo_Segmento_BUST</t>
  </si>
  <si>
    <t>Empresarial M.N</t>
  </si>
  <si>
    <t>Empresarial M.E G</t>
  </si>
  <si>
    <t>Empresarial M.E NG</t>
  </si>
  <si>
    <t>Vivienda M.N</t>
  </si>
  <si>
    <t>Vivienda M.E</t>
  </si>
  <si>
    <t>Consumo</t>
  </si>
  <si>
    <t>Tarjetas de crédito</t>
  </si>
  <si>
    <t>Personal empresarial</t>
  </si>
  <si>
    <t>Tipo_Colateral_BUST</t>
  </si>
  <si>
    <t>Edificios</t>
  </si>
  <si>
    <t>Residencia</t>
  </si>
  <si>
    <t>Terrenos</t>
  </si>
  <si>
    <t>Títulos</t>
  </si>
  <si>
    <t>Vehículos</t>
  </si>
  <si>
    <t>Tipo_Parametro_BUST</t>
  </si>
  <si>
    <t>Tasas de Cura</t>
  </si>
  <si>
    <t>Probabilidades de Incumplimiento</t>
  </si>
  <si>
    <t>Tipo_Registro_Financiero_BUST</t>
  </si>
  <si>
    <t>Suficiencia Patrimonial</t>
  </si>
  <si>
    <t>Tipo_Dato_Financiero_BUST</t>
  </si>
  <si>
    <t>Numerador Suficiencia Pat.</t>
  </si>
  <si>
    <t>Denominador Suficiencia Pat.</t>
  </si>
  <si>
    <t>Nivel de capitalización de la entidad (en porcentaje)</t>
  </si>
  <si>
    <t>Otros ingresos financieros</t>
  </si>
  <si>
    <t>Gastos financieros (-)</t>
  </si>
  <si>
    <t>Comisiones netas (±)</t>
  </si>
  <si>
    <t>Operaciones financieras netas (±)</t>
  </si>
  <si>
    <t>Gastos administrativos (-)</t>
  </si>
  <si>
    <t>Gastos operativos diversos (-)</t>
  </si>
  <si>
    <t>Ganancias o pérdidas por diferencial cambiario</t>
  </si>
  <si>
    <t>Ingresos Financieros por créditos (Segmentos BUST) Empresarial M.N.</t>
  </si>
  <si>
    <t>Ingresos Financieros por créditos (Segmentos BUST) Empresarial  M.E.G</t>
  </si>
  <si>
    <t>Ingresos Financieros por créditos (Segmentos BUST) Empresarial  M.E.NG</t>
  </si>
  <si>
    <t>Ingresos Financieros por créditos (Segmentos BUST) Vivienda M.N.</t>
  </si>
  <si>
    <t>Ingresos Financieros por créditos (Segmentos BUST) Vivienda M.E.</t>
  </si>
  <si>
    <t>Ingresos Financieros por créditos (Segmentos BUST) Consumo</t>
  </si>
  <si>
    <t>Ingresos Financieros por créditos (Segmentos BUST) Tarjetas de crédito</t>
  </si>
  <si>
    <t>Ingresos Financieros por créditos (Segmentos BUST) Personal empresarial</t>
  </si>
  <si>
    <t>Gastos Financieros (-) M.N.</t>
  </si>
  <si>
    <t>Gastos Financieros (-) M.E.</t>
  </si>
  <si>
    <t>Total de obligaciones con el público y con entidades M.N</t>
  </si>
  <si>
    <t>Total de obligaciones con el público y con entidades M.E</t>
  </si>
  <si>
    <t>Descripción Tipo Segmento</t>
  </si>
  <si>
    <t>Descripción Tipo Colateral</t>
  </si>
  <si>
    <t>Descripción Tipo Parámetro BUST</t>
  </si>
  <si>
    <t>Descripción Tipo Registro Financiero</t>
  </si>
  <si>
    <t>Descripción Tipo Dato Financiero</t>
  </si>
  <si>
    <t>Concatenacion</t>
  </si>
  <si>
    <t>1-1</t>
  </si>
  <si>
    <t>1-2</t>
  </si>
  <si>
    <t>2-1</t>
  </si>
  <si>
    <t>2-2</t>
  </si>
  <si>
    <t>2-3</t>
  </si>
  <si>
    <t>2-4</t>
  </si>
  <si>
    <t>2-5</t>
  </si>
  <si>
    <t>2-6</t>
  </si>
  <si>
    <t>2-7</t>
  </si>
  <si>
    <t>2-8</t>
  </si>
  <si>
    <t>2-22</t>
  </si>
  <si>
    <t>2-21</t>
  </si>
  <si>
    <t>2-20</t>
  </si>
  <si>
    <t>2-19</t>
  </si>
  <si>
    <t>2-18</t>
  </si>
  <si>
    <t>2-17</t>
  </si>
  <si>
    <t>2-16</t>
  </si>
  <si>
    <t>2-15</t>
  </si>
  <si>
    <t>2-14</t>
  </si>
  <si>
    <t>2-13</t>
  </si>
  <si>
    <t>2-12</t>
  </si>
  <si>
    <t>2-11</t>
  </si>
  <si>
    <t>2-10</t>
  </si>
  <si>
    <t>2-9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</si>
  <si>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</si>
  <si>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</si>
  <si>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</si>
  <si>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</si>
  <si>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</si>
  <si>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</si>
  <si>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</si>
  <si>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</si>
  <si>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</si>
  <si>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</si>
  <si>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</si>
  <si>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</si>
  <si>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Crecimiento del crédito, Variación M.E. (en porcentaje)</t>
  </si>
  <si>
    <t>Crecimiento del crédito, Variación M.N. (en porcentaje)</t>
  </si>
  <si>
    <t>Impuesto sobre la utilidad (en porcentaje)</t>
  </si>
  <si>
    <t>Ajuste por efecto de parafiscales (en porcentaje)</t>
  </si>
  <si>
    <t>Estimaciones totales de cartera de crédito</t>
  </si>
  <si>
    <t>199</t>
  </si>
  <si>
    <t>200</t>
  </si>
  <si>
    <t>204</t>
  </si>
  <si>
    <t>205</t>
  </si>
  <si>
    <t>209</t>
  </si>
  <si>
    <t>210</t>
  </si>
  <si>
    <t>214</t>
  </si>
  <si>
    <t>215</t>
  </si>
  <si>
    <t>219</t>
  </si>
  <si>
    <t>220</t>
  </si>
  <si>
    <t>224</t>
  </si>
  <si>
    <t>225</t>
  </si>
  <si>
    <t>229</t>
  </si>
  <si>
    <t>230</t>
  </si>
  <si>
    <t>385</t>
  </si>
  <si>
    <t>386</t>
  </si>
  <si>
    <t>387</t>
  </si>
  <si>
    <t>388</t>
  </si>
  <si>
    <t>389</t>
  </si>
  <si>
    <t>390</t>
  </si>
  <si>
    <t>391</t>
  </si>
  <si>
    <t>Ingresos Financieros por créditos</t>
  </si>
  <si>
    <t>Utilidades antes de estimaciones netas (PPP)</t>
  </si>
  <si>
    <t>Información Complementaria</t>
  </si>
  <si>
    <t>3-1</t>
  </si>
  <si>
    <t>3-2</t>
  </si>
  <si>
    <t>3-3</t>
  </si>
  <si>
    <t>291</t>
  </si>
  <si>
    <t>Codigo Tipo Registro Financiero</t>
  </si>
  <si>
    <t>Probabilidades de Incumplimiento y Tasas de Cura</t>
  </si>
  <si>
    <t>3-4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</si>
  <si>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</si>
  <si>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</si>
  <si>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</si>
  <si>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</si>
  <si>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</si>
  <si>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</si>
  <si>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</si>
  <si>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</si>
  <si>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</si>
  <si>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</si>
  <si>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</si>
  <si>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</si>
  <si>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</si>
  <si>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</si>
  <si>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</si>
  <si>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</si>
  <si>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</si>
  <si>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</si>
  <si>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</si>
  <si>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</si>
  <si>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2023</t>
  </si>
  <si>
    <t>2-23</t>
  </si>
  <si>
    <t>412</t>
  </si>
  <si>
    <t>413</t>
  </si>
  <si>
    <t>414</t>
  </si>
  <si>
    <t>415</t>
  </si>
  <si>
    <t>416</t>
  </si>
  <si>
    <t>417</t>
  </si>
  <si>
    <t>418</t>
  </si>
  <si>
    <t>Ingresos Financieros por créditos (Segmentos BUST) Vehículos</t>
  </si>
  <si>
    <t>2024</t>
  </si>
  <si>
    <t>2025</t>
  </si>
  <si>
    <t>2026</t>
  </si>
  <si>
    <t>Saldo de Cartera de Crédito al 31 de Diciembre 2023 del año de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</si>
</sst>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Arial Rounded MT Bold"/>
      <family val="2"/>
    </font>
    <font>
      <b/>
      <sz val="16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8"/>
      <color rgb="FF0070C0"/>
      <name val="Baskerville Old Face"/>
      <family val="1"/>
    </font>
    <font>
      <b/>
      <sz val="14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Arial Unicode MS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sz val="14"/>
      <color theme="1"/>
      <name val="Calibri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478B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rgb="FFC00000"/>
      </left>
      <right/>
      <top/>
      <bottom style="medium">
        <color theme="9" tint="-0.499984740745262"/>
      </bottom>
      <diagonal/>
    </border>
    <border>
      <left style="medium">
        <color theme="7" tint="-0.499984740745262"/>
      </left>
      <right/>
      <top/>
      <bottom style="medium">
        <color rgb="FFC00000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1" fillId="12" borderId="0" applyNumberFormat="0" applyBorder="0" applyAlignment="0" applyProtection="0"/>
  </cellStyleXfs>
  <cellXfs count="22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0" fillId="4" borderId="0" xfId="0" applyNumberFormat="1" applyFill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0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wrapText="1"/>
    </xf>
    <xf numFmtId="49" fontId="11" fillId="0" borderId="0" xfId="0" applyNumberFormat="1" applyFont="1"/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/>
    <xf numFmtId="49" fontId="12" fillId="6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14" fillId="11" borderId="0" xfId="0" applyFont="1" applyFill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" fontId="0" fillId="0" borderId="0" xfId="0" applyNumberFormat="1"/>
    <xf numFmtId="49" fontId="0" fillId="0" borderId="0" xfId="0" applyNumberFormat="1" applyAlignment="1">
      <alignment horizontal="center"/>
    </xf>
    <xf numFmtId="49" fontId="3" fillId="8" borderId="0" xfId="0" applyNumberFormat="1" applyFont="1" applyFill="1" applyAlignment="1" applyProtection="1">
      <alignment horizontal="center"/>
      <protection locked="0"/>
    </xf>
    <xf numFmtId="49" fontId="0" fillId="9" borderId="0" xfId="0" applyNumberFormat="1" applyFill="1" applyBorder="1" applyProtection="1"/>
    <xf numFmtId="49" fontId="0" fillId="9" borderId="0" xfId="0" applyNumberFormat="1" applyFill="1" applyBorder="1" applyAlignment="1" applyProtection="1">
      <alignment horizontal="center"/>
    </xf>
    <xf numFmtId="0" fontId="0" fillId="9" borderId="0" xfId="0" applyNumberFormat="1" applyFill="1" applyBorder="1" applyAlignment="1" applyProtection="1">
      <alignment horizontal="center"/>
    </xf>
    <xf numFmtId="0" fontId="0" fillId="9" borderId="0" xfId="0" applyNumberFormat="1" applyFill="1" applyBorder="1" applyAlignment="1" applyProtection="1">
      <alignment horizontal="left"/>
    </xf>
    <xf numFmtId="49" fontId="0" fillId="7" borderId="0" xfId="0" applyNumberFormat="1" applyFill="1" applyBorder="1" applyProtection="1"/>
    <xf numFmtId="49" fontId="0" fillId="7" borderId="0" xfId="0" applyNumberFormat="1" applyFill="1" applyBorder="1" applyAlignment="1" applyProtection="1">
      <alignment horizontal="center"/>
    </xf>
    <xf numFmtId="0" fontId="0" fillId="7" borderId="0" xfId="0" applyNumberFormat="1" applyFill="1" applyBorder="1" applyAlignment="1" applyProtection="1">
      <alignment horizontal="center"/>
    </xf>
    <xf numFmtId="0" fontId="0" fillId="7" borderId="0" xfId="0" applyNumberFormat="1" applyFill="1" applyBorder="1" applyAlignment="1" applyProtection="1">
      <alignment horizontal="left"/>
    </xf>
    <xf numFmtId="49" fontId="0" fillId="7" borderId="4" xfId="0" applyNumberFormat="1" applyFill="1" applyBorder="1" applyProtection="1"/>
    <xf numFmtId="49" fontId="0" fillId="7" borderId="5" xfId="0" applyNumberFormat="1" applyFill="1" applyBorder="1" applyProtection="1"/>
    <xf numFmtId="49" fontId="0" fillId="7" borderId="5" xfId="0" applyNumberFormat="1" applyFill="1" applyBorder="1" applyAlignment="1" applyProtection="1">
      <alignment horizontal="center"/>
    </xf>
    <xf numFmtId="0" fontId="0" fillId="7" borderId="5" xfId="0" applyNumberFormat="1" applyFill="1" applyBorder="1" applyAlignment="1" applyProtection="1">
      <alignment horizontal="center"/>
    </xf>
    <xf numFmtId="0" fontId="0" fillId="7" borderId="5" xfId="0" applyNumberFormat="1" applyFill="1" applyBorder="1" applyAlignment="1" applyProtection="1">
      <alignment horizontal="left"/>
    </xf>
    <xf numFmtId="49" fontId="0" fillId="7" borderId="7" xfId="0" applyNumberFormat="1" applyFill="1" applyBorder="1" applyProtection="1"/>
    <xf numFmtId="49" fontId="0" fillId="9" borderId="9" xfId="0" applyNumberFormat="1" applyFill="1" applyBorder="1" applyProtection="1"/>
    <xf numFmtId="49" fontId="0" fillId="9" borderId="10" xfId="0" applyNumberFormat="1" applyFill="1" applyBorder="1" applyProtection="1"/>
    <xf numFmtId="49" fontId="0" fillId="9" borderId="10" xfId="0" applyNumberFormat="1" applyFill="1" applyBorder="1" applyAlignment="1" applyProtection="1">
      <alignment horizontal="center"/>
    </xf>
    <xf numFmtId="0" fontId="0" fillId="9" borderId="10" xfId="0" applyNumberFormat="1" applyFill="1" applyBorder="1" applyAlignment="1" applyProtection="1">
      <alignment horizontal="center"/>
    </xf>
    <xf numFmtId="0" fontId="0" fillId="9" borderId="10" xfId="0" applyNumberFormat="1" applyFill="1" applyBorder="1" applyAlignment="1" applyProtection="1">
      <alignment horizontal="left"/>
    </xf>
    <xf numFmtId="49" fontId="0" fillId="9" borderId="12" xfId="0" applyNumberFormat="1" applyFill="1" applyBorder="1" applyProtection="1"/>
    <xf numFmtId="49" fontId="0" fillId="9" borderId="14" xfId="0" applyNumberFormat="1" applyFill="1" applyBorder="1" applyProtection="1"/>
    <xf numFmtId="49" fontId="0" fillId="9" borderId="15" xfId="0" applyNumberFormat="1" applyFill="1" applyBorder="1" applyProtection="1"/>
    <xf numFmtId="49" fontId="0" fillId="9" borderId="15" xfId="0" applyNumberFormat="1" applyFill="1" applyBorder="1" applyAlignment="1" applyProtection="1">
      <alignment horizontal="center"/>
    </xf>
    <xf numFmtId="0" fontId="0" fillId="9" borderId="15" xfId="0" applyNumberFormat="1" applyFill="1" applyBorder="1" applyAlignment="1" applyProtection="1">
      <alignment horizontal="center"/>
    </xf>
    <xf numFmtId="0" fontId="0" fillId="9" borderId="15" xfId="0" applyNumberFormat="1" applyFill="1" applyBorder="1" applyAlignment="1" applyProtection="1">
      <alignment horizontal="left"/>
    </xf>
    <xf numFmtId="49" fontId="0" fillId="10" borderId="0" xfId="0" applyNumberFormat="1" applyFill="1" applyBorder="1" applyProtection="1"/>
    <xf numFmtId="49" fontId="0" fillId="10" borderId="0" xfId="0" applyNumberFormat="1" applyFill="1" applyBorder="1" applyAlignment="1" applyProtection="1">
      <alignment horizontal="center"/>
    </xf>
    <xf numFmtId="0" fontId="0" fillId="10" borderId="0" xfId="0" applyNumberFormat="1" applyFill="1" applyBorder="1" applyAlignment="1" applyProtection="1">
      <alignment horizontal="center"/>
    </xf>
    <xf numFmtId="0" fontId="0" fillId="10" borderId="0" xfId="0" applyNumberFormat="1" applyFill="1" applyBorder="1" applyAlignment="1" applyProtection="1">
      <alignment horizontal="left"/>
    </xf>
    <xf numFmtId="49" fontId="0" fillId="10" borderId="17" xfId="0" applyNumberFormat="1" applyFill="1" applyBorder="1" applyProtection="1"/>
    <xf numFmtId="49" fontId="0" fillId="10" borderId="18" xfId="0" applyNumberFormat="1" applyFill="1" applyBorder="1" applyProtection="1"/>
    <xf numFmtId="49" fontId="0" fillId="10" borderId="18" xfId="0" applyNumberFormat="1" applyFill="1" applyBorder="1" applyAlignment="1" applyProtection="1">
      <alignment horizontal="center"/>
    </xf>
    <xf numFmtId="0" fontId="0" fillId="10" borderId="18" xfId="0" applyNumberFormat="1" applyFill="1" applyBorder="1" applyAlignment="1" applyProtection="1">
      <alignment horizontal="center"/>
    </xf>
    <xf numFmtId="0" fontId="0" fillId="10" borderId="18" xfId="0" applyNumberFormat="1" applyFill="1" applyBorder="1" applyAlignment="1" applyProtection="1">
      <alignment horizontal="left"/>
    </xf>
    <xf numFmtId="49" fontId="0" fillId="10" borderId="20" xfId="0" applyNumberFormat="1" applyFill="1" applyBorder="1" applyProtection="1"/>
    <xf numFmtId="49" fontId="0" fillId="10" borderId="22" xfId="0" applyNumberFormat="1" applyFill="1" applyBorder="1" applyProtection="1"/>
    <xf numFmtId="49" fontId="0" fillId="10" borderId="23" xfId="0" applyNumberFormat="1" applyFill="1" applyBorder="1" applyProtection="1"/>
    <xf numFmtId="49" fontId="0" fillId="10" borderId="23" xfId="0" applyNumberFormat="1" applyFill="1" applyBorder="1" applyAlignment="1" applyProtection="1">
      <alignment horizontal="center"/>
    </xf>
    <xf numFmtId="0" fontId="0" fillId="10" borderId="23" xfId="0" applyNumberFormat="1" applyFill="1" applyBorder="1" applyAlignment="1" applyProtection="1">
      <alignment horizontal="center"/>
    </xf>
    <xf numFmtId="0" fontId="0" fillId="10" borderId="23" xfId="0" applyNumberFormat="1" applyFill="1" applyBorder="1" applyAlignment="1" applyProtection="1">
      <alignment horizontal="left"/>
    </xf>
    <xf numFmtId="49" fontId="11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7" borderId="5" xfId="0" applyNumberFormat="1" applyFont="1" applyFill="1" applyBorder="1" applyAlignment="1" applyProtection="1">
      <alignment horizontal="right"/>
      <protection locked="0"/>
    </xf>
    <xf numFmtId="49" fontId="1" fillId="7" borderId="6" xfId="0" applyNumberFormat="1" applyFont="1" applyFill="1" applyBorder="1" applyAlignment="1" applyProtection="1">
      <alignment horizontal="right"/>
      <protection locked="0"/>
    </xf>
    <xf numFmtId="49" fontId="1" fillId="7" borderId="0" xfId="0" applyNumberFormat="1" applyFont="1" applyFill="1" applyBorder="1" applyAlignment="1" applyProtection="1">
      <alignment horizontal="right"/>
      <protection locked="0"/>
    </xf>
    <xf numFmtId="49" fontId="1" fillId="7" borderId="8" xfId="0" applyNumberFormat="1" applyFont="1" applyFill="1" applyBorder="1" applyAlignment="1" applyProtection="1">
      <alignment horizontal="right"/>
      <protection locked="0"/>
    </xf>
    <xf numFmtId="49" fontId="1" fillId="9" borderId="10" xfId="0" applyNumberFormat="1" applyFont="1" applyFill="1" applyBorder="1" applyAlignment="1" applyProtection="1">
      <alignment horizontal="right"/>
      <protection locked="0"/>
    </xf>
    <xf numFmtId="49" fontId="1" fillId="9" borderId="11" xfId="0" applyNumberFormat="1" applyFont="1" applyFill="1" applyBorder="1" applyAlignment="1" applyProtection="1">
      <alignment horizontal="right"/>
      <protection locked="0"/>
    </xf>
    <xf numFmtId="49" fontId="1" fillId="9" borderId="0" xfId="0" applyNumberFormat="1" applyFont="1" applyFill="1" applyBorder="1" applyAlignment="1" applyProtection="1">
      <alignment horizontal="right"/>
      <protection locked="0"/>
    </xf>
    <xf numFmtId="49" fontId="1" fillId="9" borderId="13" xfId="0" applyNumberFormat="1" applyFont="1" applyFill="1" applyBorder="1" applyAlignment="1" applyProtection="1">
      <alignment horizontal="right"/>
      <protection locked="0"/>
    </xf>
    <xf numFmtId="49" fontId="1" fillId="9" borderId="15" xfId="0" applyNumberFormat="1" applyFont="1" applyFill="1" applyBorder="1" applyAlignment="1" applyProtection="1">
      <alignment horizontal="right"/>
      <protection locked="0"/>
    </xf>
    <xf numFmtId="49" fontId="1" fillId="9" borderId="16" xfId="0" applyNumberFormat="1" applyFont="1" applyFill="1" applyBorder="1" applyAlignment="1" applyProtection="1">
      <alignment horizontal="right"/>
      <protection locked="0"/>
    </xf>
    <xf numFmtId="49" fontId="1" fillId="10" borderId="18" xfId="0" applyNumberFormat="1" applyFont="1" applyFill="1" applyBorder="1" applyAlignment="1" applyProtection="1">
      <alignment horizontal="right"/>
      <protection locked="0"/>
    </xf>
    <xf numFmtId="49" fontId="1" fillId="10" borderId="19" xfId="0" applyNumberFormat="1" applyFont="1" applyFill="1" applyBorder="1" applyAlignment="1" applyProtection="1">
      <alignment horizontal="right"/>
      <protection locked="0"/>
    </xf>
    <xf numFmtId="49" fontId="1" fillId="10" borderId="0" xfId="0" applyNumberFormat="1" applyFont="1" applyFill="1" applyBorder="1" applyAlignment="1" applyProtection="1">
      <alignment horizontal="right"/>
      <protection locked="0"/>
    </xf>
    <xf numFmtId="49" fontId="1" fillId="10" borderId="21" xfId="0" applyNumberFormat="1" applyFont="1" applyFill="1" applyBorder="1" applyAlignment="1" applyProtection="1">
      <alignment horizontal="right"/>
      <protection locked="0"/>
    </xf>
    <xf numFmtId="49" fontId="1" fillId="10" borderId="23" xfId="0" applyNumberFormat="1" applyFont="1" applyFill="1" applyBorder="1" applyAlignment="1" applyProtection="1">
      <alignment horizontal="right"/>
      <protection locked="0"/>
    </xf>
    <xf numFmtId="49" fontId="1" fillId="10" borderId="24" xfId="0" applyNumberFormat="1" applyFont="1" applyFill="1" applyBorder="1" applyAlignment="1" applyProtection="1">
      <alignment horizontal="right"/>
      <protection locked="0"/>
    </xf>
    <xf numFmtId="49" fontId="11" fillId="9" borderId="13" xfId="0" applyNumberFormat="1" applyFont="1" applyFill="1" applyBorder="1" applyAlignment="1" applyProtection="1">
      <alignment horizontal="right"/>
      <protection locked="0"/>
    </xf>
    <xf numFmtId="49" fontId="11" fillId="10" borderId="21" xfId="0" applyNumberFormat="1" applyFont="1" applyFill="1" applyBorder="1" applyAlignment="1" applyProtection="1">
      <alignment horizontal="right"/>
      <protection locked="0"/>
    </xf>
    <xf numFmtId="49" fontId="11" fillId="7" borderId="0" xfId="0" applyNumberFormat="1" applyFont="1" applyFill="1" applyAlignment="1" applyProtection="1">
      <alignment horizontal="right" inden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7" borderId="27" xfId="0" applyNumberFormat="1" applyFont="1" applyFill="1" applyBorder="1" applyAlignment="1" applyProtection="1">
      <alignment horizontal="right"/>
      <protection locked="0"/>
    </xf>
    <xf numFmtId="49" fontId="11" fillId="7" borderId="29" xfId="0" applyNumberFormat="1" applyFont="1" applyFill="1" applyBorder="1" applyAlignment="1" applyProtection="1">
      <alignment horizontal="right"/>
      <protection locked="0"/>
    </xf>
    <xf numFmtId="49" fontId="13" fillId="7" borderId="27" xfId="0" applyNumberFormat="1" applyFont="1" applyFill="1" applyBorder="1" applyAlignment="1" applyProtection="1">
      <alignment horizontal="right"/>
      <protection locked="0"/>
    </xf>
    <xf numFmtId="49" fontId="13" fillId="7" borderId="29" xfId="0" applyNumberFormat="1" applyFont="1" applyFill="1" applyBorder="1" applyAlignment="1" applyProtection="1">
      <alignment horizontal="right"/>
      <protection locked="0"/>
    </xf>
    <xf numFmtId="49" fontId="13" fillId="9" borderId="11" xfId="0" applyNumberFormat="1" applyFont="1" applyFill="1" applyBorder="1" applyAlignment="1" applyProtection="1">
      <alignment horizontal="right"/>
      <protection locked="0"/>
    </xf>
    <xf numFmtId="49" fontId="13" fillId="9" borderId="13" xfId="0" applyNumberFormat="1" applyFont="1" applyFill="1" applyBorder="1" applyAlignment="1" applyProtection="1">
      <alignment horizontal="right"/>
      <protection locked="0"/>
    </xf>
    <xf numFmtId="49" fontId="13" fillId="9" borderId="16" xfId="0" applyNumberFormat="1" applyFont="1" applyFill="1" applyBorder="1" applyAlignment="1" applyProtection="1">
      <alignment horizontal="right"/>
      <protection locked="0"/>
    </xf>
    <xf numFmtId="49" fontId="13" fillId="10" borderId="19" xfId="0" applyNumberFormat="1" applyFont="1" applyFill="1" applyBorder="1" applyAlignment="1" applyProtection="1">
      <alignment horizontal="right"/>
      <protection locked="0"/>
    </xf>
    <xf numFmtId="49" fontId="13" fillId="10" borderId="21" xfId="0" applyNumberFormat="1" applyFont="1" applyFill="1" applyBorder="1" applyAlignment="1" applyProtection="1">
      <alignment horizontal="right"/>
      <protection locked="0"/>
    </xf>
    <xf numFmtId="49" fontId="13" fillId="10" borderId="24" xfId="0" applyNumberFormat="1" applyFont="1" applyFill="1" applyBorder="1" applyAlignment="1" applyProtection="1">
      <alignment horizontal="right"/>
      <protection locked="0"/>
    </xf>
    <xf numFmtId="49" fontId="11" fillId="10" borderId="24" xfId="0" applyNumberFormat="1" applyFont="1" applyFill="1" applyBorder="1" applyAlignment="1" applyProtection="1">
      <alignment horizontal="right"/>
      <protection locked="0"/>
    </xf>
    <xf numFmtId="0" fontId="11" fillId="10" borderId="21" xfId="0" applyNumberFormat="1" applyFont="1" applyFill="1" applyBorder="1" applyAlignment="1" applyProtection="1">
      <alignment horizontal="right"/>
      <protection locked="0"/>
    </xf>
    <xf numFmtId="0" fontId="11" fillId="10" borderId="19" xfId="0" applyNumberFormat="1" applyFont="1" applyFill="1" applyBorder="1" applyAlignment="1" applyProtection="1">
      <alignment horizontal="right"/>
      <protection locked="0"/>
    </xf>
    <xf numFmtId="0" fontId="11" fillId="9" borderId="11" xfId="0" applyNumberFormat="1" applyFont="1" applyFill="1" applyBorder="1" applyAlignment="1" applyProtection="1">
      <alignment horizontal="right"/>
      <protection locked="0"/>
    </xf>
    <xf numFmtId="0" fontId="11" fillId="9" borderId="13" xfId="0" applyNumberFormat="1" applyFont="1" applyFill="1" applyBorder="1" applyAlignment="1" applyProtection="1">
      <alignment horizontal="right"/>
      <protection locked="0"/>
    </xf>
    <xf numFmtId="0" fontId="11" fillId="7" borderId="27" xfId="0" applyNumberFormat="1" applyFont="1" applyFill="1" applyBorder="1" applyAlignment="1" applyProtection="1">
      <alignment horizontal="right"/>
      <protection locked="0"/>
    </xf>
    <xf numFmtId="0" fontId="11" fillId="7" borderId="29" xfId="0" applyNumberFormat="1" applyFont="1" applyFill="1" applyBorder="1" applyAlignment="1" applyProtection="1">
      <alignment horizontal="right"/>
      <protection locked="0"/>
    </xf>
    <xf numFmtId="0" fontId="0" fillId="7" borderId="26" xfId="0" applyNumberFormat="1" applyFill="1" applyBorder="1" applyAlignment="1" applyProtection="1">
      <alignment horizontal="center"/>
    </xf>
    <xf numFmtId="0" fontId="19" fillId="7" borderId="26" xfId="0" applyNumberFormat="1" applyFont="1" applyFill="1" applyBorder="1" applyProtection="1"/>
    <xf numFmtId="0" fontId="1" fillId="7" borderId="26" xfId="0" applyNumberFormat="1" applyFont="1" applyFill="1" applyBorder="1" applyProtection="1"/>
    <xf numFmtId="0" fontId="19" fillId="7" borderId="0" xfId="0" applyNumberFormat="1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19" fillId="9" borderId="10" xfId="0" applyNumberFormat="1" applyFont="1" applyFill="1" applyBorder="1" applyProtection="1"/>
    <xf numFmtId="0" fontId="1" fillId="9" borderId="10" xfId="0" applyNumberFormat="1" applyFont="1" applyFill="1" applyBorder="1" applyProtection="1"/>
    <xf numFmtId="0" fontId="19" fillId="9" borderId="0" xfId="0" applyNumberFormat="1" applyFont="1" applyFill="1" applyBorder="1" applyProtection="1"/>
    <xf numFmtId="0" fontId="1" fillId="9" borderId="0" xfId="0" applyNumberFormat="1" applyFont="1" applyFill="1" applyBorder="1" applyProtection="1"/>
    <xf numFmtId="0" fontId="19" fillId="9" borderId="10" xfId="0" applyNumberFormat="1" applyFont="1" applyFill="1" applyBorder="1" applyAlignment="1" applyProtection="1">
      <alignment horizontal="left"/>
    </xf>
    <xf numFmtId="49" fontId="1" fillId="9" borderId="10" xfId="0" applyNumberFormat="1" applyFont="1" applyFill="1" applyBorder="1" applyAlignment="1" applyProtection="1">
      <alignment horizontal="left"/>
    </xf>
    <xf numFmtId="0" fontId="19" fillId="9" borderId="0" xfId="0" applyNumberFormat="1" applyFont="1" applyFill="1" applyBorder="1" applyAlignment="1" applyProtection="1">
      <alignment horizontal="left"/>
    </xf>
    <xf numFmtId="49" fontId="1" fillId="9" borderId="0" xfId="0" applyNumberFormat="1" applyFont="1" applyFill="1" applyBorder="1" applyAlignment="1" applyProtection="1">
      <alignment horizontal="left"/>
    </xf>
    <xf numFmtId="0" fontId="19" fillId="10" borderId="18" xfId="0" applyNumberFormat="1" applyFont="1" applyFill="1" applyBorder="1" applyAlignment="1" applyProtection="1">
      <alignment horizontal="left"/>
    </xf>
    <xf numFmtId="49" fontId="1" fillId="10" borderId="18" xfId="0" applyNumberFormat="1" applyFont="1" applyFill="1" applyBorder="1" applyAlignment="1" applyProtection="1">
      <alignment horizontal="left"/>
    </xf>
    <xf numFmtId="0" fontId="19" fillId="10" borderId="0" xfId="0" applyNumberFormat="1" applyFont="1" applyFill="1" applyBorder="1" applyAlignment="1" applyProtection="1">
      <alignment horizontal="left"/>
    </xf>
    <xf numFmtId="49" fontId="1" fillId="10" borderId="0" xfId="0" applyNumberFormat="1" applyFont="1" applyFill="1" applyBorder="1" applyAlignment="1" applyProtection="1">
      <alignment horizontal="left"/>
    </xf>
    <xf numFmtId="0" fontId="20" fillId="7" borderId="26" xfId="0" applyNumberFormat="1" applyFont="1" applyFill="1" applyBorder="1" applyProtection="1"/>
    <xf numFmtId="0" fontId="20" fillId="7" borderId="0" xfId="0" applyNumberFormat="1" applyFont="1" applyFill="1" applyBorder="1" applyProtection="1"/>
    <xf numFmtId="0" fontId="1" fillId="7" borderId="0" xfId="0" applyNumberFormat="1" applyFont="1" applyFill="1" applyBorder="1" applyProtection="1"/>
    <xf numFmtId="0" fontId="20" fillId="9" borderId="10" xfId="0" applyNumberFormat="1" applyFont="1" applyFill="1" applyBorder="1" applyProtection="1"/>
    <xf numFmtId="0" fontId="20" fillId="9" borderId="0" xfId="0" applyNumberFormat="1" applyFont="1" applyFill="1" applyBorder="1" applyProtection="1"/>
    <xf numFmtId="0" fontId="20" fillId="10" borderId="18" xfId="0" applyNumberFormat="1" applyFont="1" applyFill="1" applyBorder="1" applyProtection="1"/>
    <xf numFmtId="0" fontId="1" fillId="10" borderId="18" xfId="0" applyNumberFormat="1" applyFont="1" applyFill="1" applyBorder="1" applyProtection="1"/>
    <xf numFmtId="0" fontId="20" fillId="10" borderId="0" xfId="0" applyNumberFormat="1" applyFont="1" applyFill="1" applyBorder="1" applyProtection="1"/>
    <xf numFmtId="0" fontId="1" fillId="10" borderId="0" xfId="0" applyNumberFormat="1" applyFont="1" applyFill="1" applyBorder="1" applyProtection="1"/>
    <xf numFmtId="0" fontId="20" fillId="10" borderId="23" xfId="0" applyNumberFormat="1" applyFont="1" applyFill="1" applyBorder="1" applyProtection="1"/>
    <xf numFmtId="0" fontId="1" fillId="10" borderId="23" xfId="0" applyNumberFormat="1" applyFont="1" applyFill="1" applyBorder="1" applyProtection="1"/>
    <xf numFmtId="0" fontId="24" fillId="7" borderId="26" xfId="0" applyNumberFormat="1" applyFont="1" applyFill="1" applyBorder="1" applyProtection="1"/>
    <xf numFmtId="0" fontId="16" fillId="7" borderId="26" xfId="0" applyNumberFormat="1" applyFont="1" applyFill="1" applyBorder="1" applyProtection="1"/>
    <xf numFmtId="0" fontId="22" fillId="7" borderId="0" xfId="1" applyNumberFormat="1" applyFont="1" applyFill="1" applyBorder="1" applyAlignment="1" applyProtection="1">
      <alignment horizontal="center"/>
    </xf>
    <xf numFmtId="0" fontId="25" fillId="7" borderId="0" xfId="1" applyNumberFormat="1" applyFont="1" applyFill="1" applyBorder="1" applyProtection="1"/>
    <xf numFmtId="0" fontId="16" fillId="7" borderId="0" xfId="1" applyNumberFormat="1" applyFont="1" applyFill="1" applyBorder="1" applyProtection="1"/>
    <xf numFmtId="0" fontId="24" fillId="9" borderId="10" xfId="0" applyNumberFormat="1" applyFont="1" applyFill="1" applyBorder="1" applyProtection="1"/>
    <xf numFmtId="0" fontId="16" fillId="9" borderId="10" xfId="0" applyNumberFormat="1" applyFont="1" applyFill="1" applyBorder="1" applyProtection="1"/>
    <xf numFmtId="0" fontId="24" fillId="9" borderId="0" xfId="0" applyNumberFormat="1" applyFont="1" applyFill="1" applyBorder="1" applyProtection="1"/>
    <xf numFmtId="0" fontId="16" fillId="9" borderId="0" xfId="0" applyNumberFormat="1" applyFont="1" applyFill="1" applyBorder="1" applyProtection="1"/>
    <xf numFmtId="0" fontId="24" fillId="9" borderId="15" xfId="0" applyNumberFormat="1" applyFont="1" applyFill="1" applyBorder="1" applyProtection="1"/>
    <xf numFmtId="0" fontId="24" fillId="10" borderId="18" xfId="0" applyNumberFormat="1" applyFont="1" applyFill="1" applyBorder="1" applyProtection="1"/>
    <xf numFmtId="0" fontId="24" fillId="10" borderId="0" xfId="0" applyNumberFormat="1" applyFont="1" applyFill="1" applyBorder="1" applyProtection="1"/>
    <xf numFmtId="0" fontId="24" fillId="10" borderId="23" xfId="0" applyNumberFormat="1" applyFont="1" applyFill="1" applyBorder="1" applyProtection="1"/>
    <xf numFmtId="0" fontId="16" fillId="10" borderId="18" xfId="0" applyNumberFormat="1" applyFont="1" applyFill="1" applyBorder="1" applyProtection="1"/>
    <xf numFmtId="0" fontId="16" fillId="10" borderId="0" xfId="0" applyNumberFormat="1" applyFont="1" applyFill="1" applyBorder="1" applyProtection="1"/>
    <xf numFmtId="49" fontId="0" fillId="7" borderId="25" xfId="0" applyNumberFormat="1" applyFill="1" applyBorder="1" applyProtection="1"/>
    <xf numFmtId="49" fontId="0" fillId="7" borderId="26" xfId="0" applyNumberFormat="1" applyFill="1" applyBorder="1" applyProtection="1"/>
    <xf numFmtId="49" fontId="0" fillId="7" borderId="28" xfId="0" applyNumberFormat="1" applyFill="1" applyBorder="1" applyProtection="1"/>
    <xf numFmtId="49" fontId="0" fillId="9" borderId="10" xfId="0" applyNumberFormat="1" applyFill="1" applyBorder="1" applyAlignment="1" applyProtection="1">
      <alignment horizontal="left"/>
    </xf>
    <xf numFmtId="49" fontId="0" fillId="9" borderId="0" xfId="0" applyNumberFormat="1" applyFill="1" applyBorder="1" applyAlignment="1" applyProtection="1">
      <alignment horizontal="left"/>
    </xf>
    <xf numFmtId="49" fontId="0" fillId="10" borderId="18" xfId="0" applyNumberFormat="1" applyFill="1" applyBorder="1" applyAlignment="1" applyProtection="1">
      <alignment horizontal="left"/>
    </xf>
    <xf numFmtId="49" fontId="0" fillId="10" borderId="0" xfId="0" applyNumberFormat="1" applyFill="1" applyBorder="1" applyAlignment="1" applyProtection="1">
      <alignment horizontal="left"/>
    </xf>
    <xf numFmtId="49" fontId="0" fillId="10" borderId="23" xfId="0" applyNumberFormat="1" applyFill="1" applyBorder="1" applyAlignment="1" applyProtection="1">
      <alignment horizontal="left"/>
    </xf>
    <xf numFmtId="49" fontId="22" fillId="7" borderId="0" xfId="1" applyNumberFormat="1" applyFont="1" applyFill="1" applyBorder="1" applyProtection="1"/>
    <xf numFmtId="0" fontId="17" fillId="7" borderId="26" xfId="0" applyNumberFormat="1" applyFont="1" applyFill="1" applyBorder="1" applyProtection="1"/>
    <xf numFmtId="0" fontId="0" fillId="7" borderId="26" xfId="0" applyNumberFormat="1" applyFill="1" applyBorder="1" applyProtection="1"/>
    <xf numFmtId="0" fontId="17" fillId="7" borderId="0" xfId="0" applyNumberFormat="1" applyFont="1" applyFill="1" applyBorder="1" applyProtection="1"/>
    <xf numFmtId="0" fontId="0" fillId="7" borderId="0" xfId="0" applyNumberFormat="1" applyFill="1" applyBorder="1" applyProtection="1"/>
    <xf numFmtId="0" fontId="17" fillId="9" borderId="10" xfId="0" applyNumberFormat="1" applyFont="1" applyFill="1" applyBorder="1" applyProtection="1"/>
    <xf numFmtId="0" fontId="0" fillId="9" borderId="10" xfId="0" applyNumberFormat="1" applyFill="1" applyBorder="1" applyProtection="1"/>
    <xf numFmtId="0" fontId="17" fillId="9" borderId="0" xfId="0" applyNumberFormat="1" applyFont="1" applyFill="1" applyBorder="1" applyProtection="1"/>
    <xf numFmtId="0" fontId="0" fillId="9" borderId="0" xfId="0" applyNumberFormat="1" applyFill="1" applyBorder="1" applyProtection="1"/>
    <xf numFmtId="0" fontId="17" fillId="9" borderId="15" xfId="0" applyNumberFormat="1" applyFont="1" applyFill="1" applyBorder="1" applyProtection="1"/>
    <xf numFmtId="0" fontId="0" fillId="9" borderId="15" xfId="0" applyNumberFormat="1" applyFill="1" applyBorder="1" applyProtection="1"/>
    <xf numFmtId="0" fontId="17" fillId="10" borderId="18" xfId="0" applyNumberFormat="1" applyFont="1" applyFill="1" applyBorder="1" applyProtection="1"/>
    <xf numFmtId="0" fontId="0" fillId="10" borderId="18" xfId="0" applyNumberFormat="1" applyFill="1" applyBorder="1" applyProtection="1"/>
    <xf numFmtId="0" fontId="17" fillId="10" borderId="0" xfId="0" applyNumberFormat="1" applyFont="1" applyFill="1" applyBorder="1" applyProtection="1"/>
    <xf numFmtId="0" fontId="0" fillId="10" borderId="0" xfId="0" applyNumberFormat="1" applyFill="1" applyBorder="1" applyProtection="1"/>
    <xf numFmtId="0" fontId="17" fillId="10" borderId="23" xfId="0" applyNumberFormat="1" applyFont="1" applyFill="1" applyBorder="1" applyProtection="1"/>
    <xf numFmtId="0" fontId="0" fillId="10" borderId="23" xfId="0" applyNumberFormat="1" applyFill="1" applyBorder="1" applyProtection="1"/>
    <xf numFmtId="0" fontId="18" fillId="7" borderId="26" xfId="0" applyNumberFormat="1" applyFont="1" applyFill="1" applyBorder="1" applyProtection="1"/>
    <xf numFmtId="0" fontId="18" fillId="7" borderId="0" xfId="0" applyNumberFormat="1" applyFont="1" applyFill="1" applyBorder="1" applyProtection="1"/>
    <xf numFmtId="0" fontId="18" fillId="9" borderId="10" xfId="0" applyNumberFormat="1" applyFont="1" applyFill="1" applyBorder="1" applyProtection="1"/>
    <xf numFmtId="0" fontId="18" fillId="9" borderId="0" xfId="0" applyNumberFormat="1" applyFont="1" applyFill="1" applyBorder="1" applyProtection="1"/>
    <xf numFmtId="0" fontId="18" fillId="9" borderId="15" xfId="0" applyNumberFormat="1" applyFont="1" applyFill="1" applyBorder="1" applyProtection="1"/>
    <xf numFmtId="0" fontId="18" fillId="10" borderId="18" xfId="0" applyNumberFormat="1" applyFont="1" applyFill="1" applyBorder="1" applyProtection="1"/>
    <xf numFmtId="0" fontId="18" fillId="10" borderId="0" xfId="0" applyNumberFormat="1" applyFont="1" applyFill="1" applyBorder="1" applyProtection="1"/>
    <xf numFmtId="0" fontId="18" fillId="10" borderId="23" xfId="0" applyNumberFormat="1" applyFont="1" applyFill="1" applyBorder="1" applyProtection="1"/>
    <xf numFmtId="49" fontId="0" fillId="7" borderId="30" xfId="0" applyNumberFormat="1" applyFill="1" applyBorder="1" applyProtection="1"/>
    <xf numFmtId="49" fontId="0" fillId="7" borderId="31" xfId="0" applyNumberFormat="1" applyFill="1" applyBorder="1" applyProtection="1"/>
    <xf numFmtId="0" fontId="0" fillId="7" borderId="31" xfId="0" applyNumberFormat="1" applyFill="1" applyBorder="1" applyAlignment="1" applyProtection="1">
      <alignment horizontal="center"/>
    </xf>
    <xf numFmtId="0" fontId="0" fillId="7" borderId="31" xfId="0" applyNumberFormat="1" applyFill="1" applyBorder="1" applyProtection="1"/>
    <xf numFmtId="49" fontId="0" fillId="7" borderId="0" xfId="0" applyNumberFormat="1" applyFill="1" applyProtection="1"/>
    <xf numFmtId="49" fontId="0" fillId="7" borderId="0" xfId="0" applyNumberFormat="1" applyFill="1" applyAlignment="1" applyProtection="1">
      <alignment horizontal="center"/>
    </xf>
    <xf numFmtId="0" fontId="0" fillId="7" borderId="0" xfId="0" applyNumberFormat="1" applyFill="1" applyAlignment="1" applyProtection="1">
      <alignment horizontal="center"/>
    </xf>
    <xf numFmtId="0" fontId="0" fillId="7" borderId="0" xfId="0" applyNumberFormat="1" applyFill="1" applyProtection="1"/>
    <xf numFmtId="49" fontId="13" fillId="7" borderId="0" xfId="0" applyNumberFormat="1" applyFont="1" applyFill="1" applyAlignment="1" applyProtection="1">
      <alignment horizontal="center"/>
    </xf>
    <xf numFmtId="0" fontId="22" fillId="0" borderId="0" xfId="0" applyFont="1"/>
    <xf numFmtId="49" fontId="11" fillId="7" borderId="29" xfId="1" applyNumberFormat="1" applyFont="1" applyFill="1" applyBorder="1" applyAlignment="1" applyProtection="1">
      <alignment horizontal="right"/>
      <protection locked="0"/>
    </xf>
    <xf numFmtId="49" fontId="0" fillId="7" borderId="31" xfId="0" applyNumberFormat="1" applyFill="1" applyBorder="1" applyAlignment="1" applyProtection="1">
      <alignment horizontal="center"/>
    </xf>
    <xf numFmtId="49" fontId="26" fillId="7" borderId="32" xfId="0" applyNumberFormat="1" applyFont="1" applyFill="1" applyBorder="1" applyAlignment="1" applyProtection="1">
      <alignment horizontal="right"/>
      <protection locked="0"/>
    </xf>
    <xf numFmtId="0" fontId="1" fillId="13" borderId="0" xfId="0" applyFont="1" applyFill="1" applyAlignment="1">
      <alignment horizontal="center"/>
    </xf>
    <xf numFmtId="0" fontId="0" fillId="13" borderId="0" xfId="0" applyFill="1"/>
    <xf numFmtId="49" fontId="0" fillId="9" borderId="33" xfId="0" applyNumberFormat="1" applyFill="1" applyBorder="1" applyProtection="1"/>
    <xf numFmtId="49" fontId="0" fillId="7" borderId="34" xfId="0" applyNumberFormat="1" applyFill="1" applyBorder="1" applyProtection="1"/>
    <xf numFmtId="49" fontId="0" fillId="7" borderId="35" xfId="0" applyNumberFormat="1" applyFill="1" applyBorder="1" applyProtection="1"/>
    <xf numFmtId="0" fontId="0" fillId="7" borderId="26" xfId="0" applyNumberFormat="1" applyFill="1" applyBorder="1" applyAlignment="1" applyProtection="1">
      <alignment horizontal="left"/>
    </xf>
    <xf numFmtId="0" fontId="17" fillId="10" borderId="18" xfId="0" applyNumberFormat="1" applyFont="1" applyFill="1" applyBorder="1" applyAlignment="1" applyProtection="1">
      <alignment horizontal="left"/>
    </xf>
    <xf numFmtId="49" fontId="0" fillId="7" borderId="31" xfId="0" applyNumberFormat="1" applyFill="1" applyBorder="1" applyAlignment="1" applyProtection="1">
      <alignment horizontal="left"/>
    </xf>
    <xf numFmtId="0" fontId="0" fillId="7" borderId="0" xfId="0" applyNumberFormat="1" applyFill="1" applyAlignment="1" applyProtection="1">
      <alignment horizontal="left"/>
    </xf>
    <xf numFmtId="49" fontId="0" fillId="0" borderId="0" xfId="0" applyNumberFormat="1" applyFill="1"/>
    <xf numFmtId="49" fontId="0" fillId="0" borderId="0" xfId="0" applyNumberFormat="1" applyFill="1" applyAlignment="1">
      <alignment vertical="center"/>
    </xf>
    <xf numFmtId="0" fontId="0" fillId="0" borderId="0" xfId="0" applyFill="1"/>
    <xf numFmtId="0" fontId="16" fillId="9" borderId="15" xfId="0" applyNumberFormat="1" applyFont="1" applyFill="1" applyBorder="1" applyProtection="1"/>
    <xf numFmtId="49" fontId="11" fillId="7" borderId="32" xfId="0" applyNumberFormat="1" applyFont="1" applyFill="1" applyBorder="1" applyAlignment="1" applyProtection="1">
      <alignment horizontal="right"/>
      <protection locked="0"/>
    </xf>
    <xf numFmtId="49" fontId="11" fillId="9" borderId="16" xfId="0" applyNumberFormat="1" applyFont="1" applyFill="1" applyBorder="1" applyAlignment="1" applyProtection="1">
      <alignment horizontal="right"/>
      <protection locked="0"/>
    </xf>
    <xf numFmtId="0" fontId="16" fillId="10" borderId="23" xfId="0" applyNumberFormat="1" applyFont="1" applyFill="1" applyBorder="1" applyProtection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3" fillId="9" borderId="11" xfId="0" applyNumberFormat="1" applyFont="1" applyFill="1" applyBorder="1" applyAlignment="1" applyProtection="1">
      <alignment horizontal="right"/>
      <protection locked="0"/>
    </xf>
    <xf numFmtId="0" fontId="23" fillId="10" borderId="19" xfId="0" applyNumberFormat="1" applyFont="1" applyFill="1" applyBorder="1" applyAlignment="1" applyProtection="1">
      <alignment horizontal="right"/>
      <protection locked="0"/>
    </xf>
    <xf numFmtId="49" fontId="9" fillId="5" borderId="1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49" fontId="8" fillId="4" borderId="0" xfId="0" applyNumberFormat="1" applyFont="1" applyFill="1" applyAlignment="1">
      <alignment horizontal="center" vertical="center"/>
    </xf>
    <xf numFmtId="49" fontId="0" fillId="0" borderId="0" xfId="0" applyNumberFormat="1" applyProtection="1"/>
    <xf numFmtId="49" fontId="4" fillId="2" borderId="0" xfId="0" applyNumberFormat="1" applyFont="1" applyFill="1" applyAlignment="1" applyProtection="1">
      <alignment vertical="center"/>
    </xf>
    <xf numFmtId="49" fontId="13" fillId="0" borderId="0" xfId="0" applyNumberFormat="1" applyFont="1" applyAlignment="1" applyProtection="1">
      <alignment horizontal="center" vertical="center"/>
    </xf>
    <xf numFmtId="49" fontId="12" fillId="6" borderId="0" xfId="0" applyNumberFormat="1" applyFont="1" applyFill="1" applyAlignment="1" applyProtection="1">
      <alignment vertical="center"/>
    </xf>
    <xf numFmtId="49" fontId="22" fillId="7" borderId="0" xfId="0" applyNumberFormat="1" applyFont="1" applyFill="1" applyBorder="1" applyProtection="1"/>
  </cellXfs>
  <cellStyles count="2">
    <cellStyle name="Incorrecto" xfId="1" builtinId="27"/>
    <cellStyle name="Normal" xfId="0" builtinId="0"/>
  </cellStyles>
  <dxfs count="61">
    <dxf>
      <numFmt numFmtId="30" formatCode="@"/>
      <fill>
        <patternFill patternType="solid">
          <fgColor indexed="64"/>
          <bgColor theme="9" tint="0.79998168889431442"/>
        </patternFill>
      </fill>
      <protection locked="1" hidden="0"/>
    </dxf>
    <dxf>
      <numFmt numFmtId="30" formatCode="@"/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protection locked="1" hidden="0"/>
    </dxf>
    <dxf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numFmt numFmtId="30" formatCode="@"/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right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  <protection locked="0" hidden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</dxf>
    <dxf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9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9" tint="0.79998168889431442"/>
        </patternFill>
      </fill>
      <alignment horizontal="center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0" formatCode="@"/>
      <fill>
        <patternFill patternType="solid">
          <fgColor indexed="64"/>
          <bgColor theme="9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9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9" tint="0.79998168889431442"/>
        </patternFill>
      </fill>
      <protection locked="1" hidden="0"/>
    </dxf>
    <dxf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9" tint="0.79998168889431442"/>
        </patternFill>
      </fill>
      <protection locked="1" hidden="0"/>
    </dxf>
    <dxf>
      <numFmt numFmtId="30" formatCode="@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protection locked="1" hidden="0"/>
    </dxf>
    <dxf>
      <numFmt numFmtId="30" formatCode="@"/>
      <protection locked="1" hidden="0"/>
    </dxf>
    <dxf>
      <numFmt numFmtId="30" formatCode="@"/>
      <protection locked="1" hidden="0"/>
    </dxf>
    <dxf>
      <numFmt numFmtId="30" formatCode="@"/>
      <protection locked="1" hidden="0"/>
    </dxf>
    <dxf>
      <numFmt numFmtId="30" formatCode="@"/>
      <protection locked="1" hidden="0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7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7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border diagonalUp="0" diagonalDown="0">
        <left style="medium">
          <color theme="7" tint="-0.499984740745262"/>
        </left>
        <right/>
        <vertical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7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auto="1"/>
        </left>
        <right/>
        <top/>
        <bottom/>
        <vertical/>
        <horizontal/>
      </border>
      <protection locked="1" hidden="0"/>
    </dxf>
    <dxf>
      <numFmt numFmtId="30" formatCode="@"/>
      <fill>
        <patternFill patternType="solid">
          <fgColor indexed="64"/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indent="0" justifyLastLine="0" shrinkToFit="0" readingOrder="0"/>
      <protection locked="1" hidden="0"/>
    </dxf>
    <dxf>
      <numFmt numFmtId="30" formatCode="@"/>
      <alignment horizontal="center" vertical="bottom" textRotation="0" wrapText="0" indent="0" justifyLastLine="0" shrinkToFit="0" readingOrder="0"/>
      <protection locked="1" hidden="0"/>
    </dxf>
    <dxf>
      <numFmt numFmtId="30" formatCode="@"/>
      <protection locked="1" hidden="0"/>
    </dxf>
    <dxf>
      <numFmt numFmtId="30" formatCode="@"/>
      <protection locked="1" hidden="0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MySqlDefault" pivot="0" table="0" count="0" xr9:uid="{10ADF754-DDA3-4A1E-8B48-9D49D3A1CDE0}"/>
  </tableStyles>
  <colors>
    <mruColors>
      <color rgb="FF447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element name="Archivo">
        <xs:simpleType>
          <xs:restriction base="xs:integer">
            <xs:minInclusive value="3701"/>
            <xs:maxInclusive value="3701"/>
          </xs:restriction>
        </xs:simpleType>
      </xs:element>
      <xs:element name="IdEntidad">
        <xs:simpleType>
          <xs:restriction base="xs:string">
            <xs:maxLength value="30"/>
            <xs:minLength value="1"/>
          </xs:restriction>
        </xs:simpleType>
      </xs:element>
      <xs:element name="ClaseDato">
        <xs:simpleType>
          <xs:restriction base="xs:integer">
            <xs:minInclusive value="37"/>
            <xs:maxInclusive value="37"/>
          </xs:restriction>
        </xs:simpleType>
      </xs:element>
      <xs:element name="Periodo">
        <xs:simpleType>
          <xs:restriction base="xs:token">
            <xs:length value="10"/>
            <xs:pattern value="([0][1-9][/][0][1-9][/][0-2][0-9][0-9][0-9])?"/>
            <xs:pattern value="([0][1-9][/][1][0-2][/][0-2][0-9][0-9][0-9])?"/>
            <xs:pattern value="([1-2][0-9][/][0][1-9][/][0-2][0-9][0-9][0-9])?"/>
            <xs:pattern value="([1-2][0-9][/][1][0-2][/][0-2][0-9][0-9][0-9])?"/>
            <xs:pattern value="([3][0-1][/][0][1-9][/][0-2][0-9][0-9][0-9])?"/>
            <xs:pattern value="([3][0-1][/][1][0-2][/][0-2][0-9][0-9][0-9])?"/>
          </xs:restriction>
        </xs:simpleType>
      </xs:element>
      <xs:element name="ArchivoSICVECA">
        <xs:complexType>
          <xs:sequence>
            <xs:element ref="Encabezado"/>
            <xs:element ref="Datos"/>
          </xs:sequence>
        </xs:complexType>
      </xs:element>
      <xs:element name="VersionArchivo">
        <xs:simpleType>
          <xs:restriction base="xs:decimal">
            <xs:totalDigits value="2"/>
            <xs:fractionDigits value="1"/>
            <xs:minInclusive value="1.0"/>
            <xs:maxInclusive value="1.0"/>
          </xs:restriction>
        </xs:simpleType>
      </xs:element>
      <xs:element name="VersionClaseDato">
        <xs:simpleType>
          <xs:restriction base="xs:decimal">
            <xs:totalDigits value="2"/>
            <xs:fractionDigits value="1"/>
            <xs:minInclusive value="1.0"/>
            <xs:maxInclusive value="1.0"/>
          </xs:restriction>
        </xs:simpleType>
      </xs:element>
      <xs:element name="TipoCarga">
        <xs:simpleType>
          <xs:restriction base="xs:integer">
            <xs:totalDigits value="1"/>
            <xs:minInclusive value="1"/>
            <xs:maxInclusive value="1"/>
          </xs:restriction>
        </xs:simpleType>
      </xs:element>
      <xs:element name="TipoMoneda">
        <xs:simpleType>
          <xs:restriction base="xs:integer">
            <xs:totalDigits value="1"/>
            <xs:minInclusive value="1"/>
            <xs:maxInclusive value="1"/>
          </xs:restriction>
        </xs:simpleType>
      </xs:element>
      <xs:element name="Encabezado">
        <xs:complexType>
          <xs:sequence>
            <xs:element ref="ClaseDato"/>
            <xs:element ref="VersionClaseDato"/>
            <xs:element ref="Archivo"/>
            <xs:element ref="VersionArchivo"/>
            <xs:element ref="Periodo"/>
            <xs:element ref="IdEntidad"/>
            <xs:element ref="TipoCarga"/>
            <xs:element ref="TipoMoneda"/>
          </xs:sequence>
        </xs:complexType>
      </xs:element>
      <xs:element name="Datos">
        <xs:complexType>
          <xs:sequence>
            <xs:element ref="RegistroPorcRecuperacionVentaActivosAdj" maxOccurs="unbounded"/>
            <xs:element ref="RegistroSaldoCarteraCredito" maxOccurs="unbounded"/>
            <xs:element ref="RegistroValoracionColaterales" maxOccurs="unbounded"/>
            <xs:element ref="RegistroParametrosBUST" maxOccurs="unbounded"/>
            <xs:element ref="RegistroDatosFinancieros" maxOccurs="unbounded"/>
          </xs:sequence>
        </xs:complexType>
      </xs:element>
      <xs:element name="RegistroPorcRecuperacionVentaActivosAdj">
        <xs:complexType>
          <xs:sequence>
            <xs:element ref="TipoPeriodo"/>
            <xs:element ref="PeriodoRegistro"/>
            <xs:element ref="TipoGarantiaBUST"/>
            <xs:element ref="PorcentajePlusvaliaMinusvalia"/>
            <xs:element ref="PorcentajeRecuperacionValorActivoVenta"/>
          </xs:sequence>
          <xs:attribute name="id" use="required">
            <xs:simpleType>
              <xs:restriction base="xs:integer">
                <xs:minInclusive value="1"/>
              </xs:restriction>
            </xs:simpleType>
          </xs:attribute>
          <xs:attribute name="accion" use="required">
            <xs:simpleType>
              <xs:restriction base="xs:string">
                <xs:enumeration value="insertar"/>
              </xs:restriction>
            </xs:simpleType>
          </xs:attribute>
        </xs:complexType>
      </xs:element>
      <xs:element name="RegistroSaldoCarteraCredito">
        <xs:complexType>
          <xs:sequence>
            <xs:element ref="TipoPeriodo"/>
            <xs:element ref="PeriodoRegistro"/>
            <xs:element ref="TipoSegmentoBUST"/>
            <xs:element ref="SaldoNormal"/>
            <xs:element ref="SaldoDudoso"/>
          </xs:sequence>
          <xs:attribute name="id" use="required">
            <xs:simpleType>
              <xs:restriction base="xs:integer">
                <xs:minInclusive value="1"/>
              </xs:restriction>
            </xs:simpleType>
          </xs:attribute>
          <xs:attribute name="accion" use="required">
            <xs:simpleType>
              <xs:restriction base="xs:string">
                <xs:enumeration value="insertar"/>
              </xs:restriction>
            </xs:simpleType>
          </xs:attribute>
        </xs:complexType>
      </xs:element>
      <xs:element name="RegistroValoracionColaterales">
        <xs:complexType>
          <xs:sequence>
            <xs:element ref="TipoPeriodo"/>
            <xs:element ref="PeriodoRegistro"/>
            <xs:element ref="TipoSegmentoBUST"/>
            <xs:element ref="TipoColateral"/>
            <xs:element ref="MontoValoracion"/>
          </xs:sequence>
          <xs:attribute name="id" use="required">
            <xs:simpleType>
              <xs:restriction base="xs:integer">
                <xs:minInclusive value="1"/>
              </xs:restriction>
            </xs:simpleType>
          </xs:attribute>
          <xs:attribute name="accion" use="required">
            <xs:simpleType>
              <xs:restriction base="xs:string">
                <xs:enumeration value="insertar"/>
              </xs:restriction>
            </xs:simpleType>
          </xs:attribute>
        </xs:complexType>
      </xs:element>
      <xs:element name="RegistroParametrosBUST">
        <xs:complexType>
          <xs:sequence>
            <xs:element ref="TipoPeriodo"/>
            <xs:element ref="PeriodoRegistro"/>
            <xs:element ref="TipoParametroBUST"/>
            <xs:element ref="TipoSegmentoBUST"/>
            <xs:element ref="PorcentajeParametroBUST"/>
          </xs:sequence>
          <xs:attribute name="id" use="required">
            <xs:simpleType>
              <xs:restriction base="xs:integer">
                <xs:minInclusive value="1"/>
              </xs:restriction>
            </xs:simpleType>
          </xs:attribute>
          <xs:attribute name="accion" use="required">
            <xs:simpleType>
              <xs:restriction base="xs:string">
                <xs:enumeration value="insertar"/>
              </xs:restriction>
            </xs:simpleType>
          </xs:attribute>
        </xs:complexType>
      </xs:element>
      <xs:element name="RegistroDatosFinancieros">
        <xs:complexType>
          <xs:sequence>
            <xs:element ref="TipoPeriodo"/>
            <xs:element ref="PeriodoRegistro"/>
            <xs:element ref="TipoRegistroFinanciero"/>
            <xs:element ref="TipoDato"/>
            <xs:element ref="Valor"/>
          </xs:sequence>
          <xs:attribute name="id" use="required">
            <xs:simpleType>
              <xs:restriction base="xs:integer">
                <xs:minInclusive value="1"/>
              </xs:restriction>
            </xs:simpleType>
          </xs:attribute>
          <xs:attribute name="accion" use="required">
            <xs:simpleType>
              <xs:restriction base="xs:string">
                <xs:enumeration value="insertar"/>
              </xs:restriction>
            </xs:simpleType>
          </xs:attribute>
        </xs:complexType>
      </xs:element>
      <xs:element name="TipoPeriodo">
        <xs:simpleType>
          <xs:restriction base="xs:string">
            <xs:enumeration value="I"/>
            <xs:enumeration value="B"/>
            <xs:enumeration value="A"/>
          </xs:restriction>
        </xs:simpleType>
      </xs:element>
      <xs:element name="PeriodoRegistro">
        <xs:simpleType>
          <xs:restriction base="xs:integer">
            <xs:totalDigits value="4"/>
            <xs:minInclusive value="2017"/>
            <xs:maxInclusive value="2050"/>
          </xs:restriction>
        </xs:simpleType>
      </xs:element>
      <xs:element name="TipoGarantiaBUST">
        <xs:simpleType>
          <xs:restriction base="xs:integer">
            <xs:totalDigits value="2"/>
            <xs:minInclusive value="1"/>
          </xs:restriction>
        </xs:simpleType>
      </xs:element>
      <xs:element name="PorcentajePlusvaliaMinusvalia">
        <xs:simpleType>
          <xs:restriction base="xs:decimal">
            <xs:totalDigits value="5"/>
            <xs:fractionDigits value="2"/>
            <xs:maxInclusive value="100"/>
          </xs:restriction>
        </xs:simpleType>
      </xs:element>
      <xs:element name="PorcentajeRecuperacionValorActivoVenta">
        <xs:simpleType>
          <xs:restriction base="xs:decimal">
            <xs:totalDigits value="5"/>
            <xs:fractionDigits value="2"/>
            <xs:minInclusive value="0"/>
            <xs:maxInclusive value="100"/>
          </xs:restriction>
        </xs:simpleType>
      </xs:element>
      <xs:element name="TipoSegmentoBUST">
        <xs:simpleType>
          <xs:restriction base="xs:integer">
            <xs:totalDigits value="2"/>
            <xs:minInclusive value="1"/>
          </xs:restriction>
        </xs:simpleType>
      </xs:element>
      <xs:element name="SaldoNormal">
        <xs:simpleType>
          <xs:restriction base="xs:decimal">
            <xs:totalDigits value="22"/>
            <xs:fractionDigits value="0"/>
            <xs:minInclusive value="0"/>
          </xs:restriction>
        </xs:simpleType>
      </xs:element>
      <xs:element name="SaldoDudoso">
        <xs:simpleType>
          <xs:restriction base="xs:decimal">
            <xs:totalDigits value="22"/>
            <xs:fractionDigits value="0"/>
            <xs:minInclusive value="0"/>
          </xs:restriction>
        </xs:simpleType>
      </xs:element>
      <xs:element name="TipoColateral">
        <xs:simpleType>
          <xs:restriction base="xs:integer">
            <xs:totalDigits value="2"/>
            <xs:minInclusive value="1"/>
          </xs:restriction>
        </xs:simpleType>
      </xs:element>
      <xs:element name="MontoValoracion">
        <xs:simpleType>
          <xs:restriction base="xs:decimal">
            <xs:totalDigits value="22"/>
            <xs:fractionDigits value="0"/>
            <xs:minInclusive value="0"/>
          </xs:restriction>
        </xs:simpleType>
      </xs:element>
      <xs:element name="TipoParametroBUST">
        <xs:simpleType>
          <xs:restriction base="xs:integer">
            <xs:totalDigits value="2"/>
            <xs:minInclusive value="1"/>
          </xs:restriction>
        </xs:simpleType>
      </xs:element>
      <xs:element name="PorcentajeParametroBUST">
        <xs:simpleType>
          <xs:restriction base="xs:decimal">
            <xs:totalDigits value="5"/>
            <xs:fractionDigits value="2"/>
            <xs:minInclusive value="0"/>
            <xs:maxInclusive value="100"/>
          </xs:restriction>
        </xs:simpleType>
      </xs:element>
      <xs:element name="TipoRegistroFinanciero">
        <xs:simpleType>
          <xs:restriction base="xs:integer">
            <xs:totalDigits value="2"/>
            <xs:minInclusive value="1"/>
          </xs:restriction>
        </xs:simpleType>
      </xs:element>
      <xs:element name="TipoDato">
        <xs:simpleType>
          <xs:restriction base="xs:integer">
            <xs:totalDigits value="2"/>
            <xs:minInclusive value="1"/>
          </xs:restriction>
        </xs:simpleType>
      </xs:element>
      <xs:element name="Valor">
        <xs:simpleType>
          <xs:restriction base="xs:decimal">
            <xs:totalDigits value="22"/>
            <xs:fractionDigits value="2"/>
          </xs:restriction>
        </xs:simpleType>
      </xs:element>
    </xs:schema>
  </Schema>
  <Map ID="4" Name="ArchivoSICVECA_Map" RootElement="ArchivoSICVECA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Tabla14" displayName="Tabla14" ref="C13:J48" tableType="xml" totalsRowShown="0" headerRowDxfId="60" dataDxfId="59">
  <autoFilter ref="C13:J48" xr:uid="{00000000-0009-0000-0100-00000E000000}"/>
  <tableColumns count="8">
    <tableColumn id="1" xr3:uid="{00000000-0010-0000-0000-000001000000}" uniqueName="id" name="id" dataDxfId="58">
      <xmlColumnPr mapId="4" xpath="/ArchivoSICVECA/Datos/RegistroPorcRecuperacionVentaActivosAdj/@id" xmlDataType="integer"/>
    </tableColumn>
    <tableColumn id="2" xr3:uid="{00000000-0010-0000-0000-000002000000}" uniqueName="accion" name="accion" dataDxfId="57">
      <xmlColumnPr mapId="4" xpath="/ArchivoSICVECA/Datos/RegistroPorcRecuperacionVentaActivosAdj/@accion" xmlDataType="string"/>
    </tableColumn>
    <tableColumn id="3" xr3:uid="{00000000-0010-0000-0000-000003000000}" uniqueName="TipoPeriodo" name="TipoPeriodo" dataDxfId="56">
      <xmlColumnPr mapId="4" xpath="/ArchivoSICVECA/Datos/RegistroPorcRecuperacionVentaActivosAdj/TipoPeriodo" xmlDataType="string"/>
    </tableColumn>
    <tableColumn id="4" xr3:uid="{00000000-0010-0000-0000-000004000000}" uniqueName="PeriodoRegistro" name="PeriodoRegistro" dataDxfId="4">
      <xmlColumnPr mapId="4" xpath="/ArchivoSICVECA/Datos/RegistroPorcRecuperacionVentaActivosAdj/PeriodoRegistro" xmlDataType="integer"/>
    </tableColumn>
    <tableColumn id="5" xr3:uid="{00000000-0010-0000-0000-000005000000}" uniqueName="TipoGarantiaBUST" name="TipoGarantiaBUST" dataDxfId="55">
      <xmlColumnPr mapId="4" xpath="/ArchivoSICVECA/Datos/RegistroPorcRecuperacionVentaActivosAdj/TipoGarantiaBUST" xmlDataType="integer"/>
    </tableColumn>
    <tableColumn id="8" xr3:uid="{00000000-0010-0000-0000-000008000000}" uniqueName="8" name="Descripción Garantía BUST" dataDxfId="54">
      <calculatedColumnFormula>VLOOKUP(Tabla14[[#This Row],[TipoGarantiaBUST]],TipoGarantiaBUST,2,1)</calculatedColumnFormula>
    </tableColumn>
    <tableColumn id="6" xr3:uid="{00000000-0010-0000-0000-000006000000}" uniqueName="PorcentajePlusvaliaMinusvalia" name="PorcentajePlusvaliaMinusvalia" dataDxfId="11">
      <xmlColumnPr mapId="4" xpath="/ArchivoSICVECA/Datos/RegistroPorcRecuperacionVentaActivosAdj/PorcentajePlusvaliaMinusvalia" xmlDataType="decimal"/>
    </tableColumn>
    <tableColumn id="7" xr3:uid="{00000000-0010-0000-0000-000007000000}" uniqueName="PorcentajeRecuperacionValorActivoVenta" name="PorcentajeRecuperacionValorActivoVenta" dataDxfId="10">
      <xmlColumnPr mapId="4" xpath="/ArchivoSICVECA/Datos/RegistroPorcRecuperacionVentaActivosAdj/PorcentajeRecuperacionValorActivoVenta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la24" displayName="Tabla24" ref="B37:C39" totalsRowShown="0">
  <autoFilter ref="B37:C39" xr:uid="{00000000-0009-0000-0100-00000D000000}"/>
  <sortState xmlns:xlrd2="http://schemas.microsoft.com/office/spreadsheetml/2017/richdata2" ref="B38:C40">
    <sortCondition ref="B37"/>
  </sortState>
  <tableColumns count="2">
    <tableColumn id="1" xr3:uid="{00000000-0010-0000-1100-000001000000}" name="Codigo" dataDxfId="16"/>
    <tableColumn id="2" xr3:uid="{00000000-0010-0000-1100-000002000000}" name="Nombr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2000000}" name="Tabla247" displayName="Tabla247" ref="B43:C46" totalsRowShown="0">
  <autoFilter ref="B43:C46" xr:uid="{00000000-0009-0000-0100-000011000000}"/>
  <tableColumns count="2">
    <tableColumn id="1" xr3:uid="{00000000-0010-0000-1200-000001000000}" name="Codigo" dataDxfId="15"/>
    <tableColumn id="2" xr3:uid="{00000000-0010-0000-1200-000002000000}" name="Nombr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a2478" displayName="Tabla2478" ref="B49:E78" totalsRowShown="0">
  <autoFilter ref="B49:E78" xr:uid="{00000000-0009-0000-0100-000014000000}"/>
  <tableColumns count="4">
    <tableColumn id="1" xr3:uid="{00000000-0010-0000-1300-000001000000}" name="Codigo Tipo Registro Financiero" dataDxfId="14"/>
    <tableColumn id="2" xr3:uid="{00000000-0010-0000-1300-000002000000}" name="Codigo" dataDxfId="13"/>
    <tableColumn id="4" xr3:uid="{00000000-0010-0000-1300-000004000000}" name="Concatenacion" dataDxfId="12"/>
    <tableColumn id="3" xr3:uid="{00000000-0010-0000-1300-000003000000}" name="Nombr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Tabla15" displayName="Tabla15" ref="C53:J62" tableType="xml" totalsRowShown="0" headerRowDxfId="53" dataDxfId="52">
  <autoFilter ref="C53:J62" xr:uid="{00000000-0009-0000-0100-00000F000000}"/>
  <tableColumns count="8">
    <tableColumn id="1" xr3:uid="{00000000-0010-0000-0100-000001000000}" uniqueName="id" name="id" dataDxfId="51">
      <xmlColumnPr mapId="4" xpath="/ArchivoSICVECA/Datos/RegistroSaldoCarteraCredito/@id" xmlDataType="integer"/>
    </tableColumn>
    <tableColumn id="2" xr3:uid="{00000000-0010-0000-0100-000002000000}" uniqueName="accion" name="accion" dataDxfId="50">
      <xmlColumnPr mapId="4" xpath="/ArchivoSICVECA/Datos/RegistroSaldoCarteraCredito/@accion" xmlDataType="string"/>
    </tableColumn>
    <tableColumn id="3" xr3:uid="{00000000-0010-0000-0100-000003000000}" uniqueName="TipoPeriodo" name="TipoPeriodo" dataDxfId="49">
      <xmlColumnPr mapId="4" xpath="/ArchivoSICVECA/Datos/RegistroSaldoCarteraCredito/TipoPeriodo" xmlDataType="string"/>
    </tableColumn>
    <tableColumn id="4" xr3:uid="{00000000-0010-0000-0100-000004000000}" uniqueName="PeriodoRegistro" name="PeriodoRegistro" dataDxfId="3">
      <xmlColumnPr mapId="4" xpath="/ArchivoSICVECA/Datos/RegistroSaldoCarteraCredito/PeriodoRegistro" xmlDataType="integer"/>
    </tableColumn>
    <tableColumn id="5" xr3:uid="{00000000-0010-0000-0100-000005000000}" uniqueName="TipoSegmentoBUST" name="TipoSegmentoBUST" dataDxfId="48">
      <xmlColumnPr mapId="4" xpath="/ArchivoSICVECA/Datos/RegistroSaldoCarteraCredito/TipoSegmentoBUST" xmlDataType="integer"/>
    </tableColumn>
    <tableColumn id="8" xr3:uid="{00000000-0010-0000-0100-000008000000}" uniqueName="8" name="Descripción Tipo Segmento" dataDxfId="47">
      <calculatedColumnFormula>VLOOKUP(Tabla15[[#This Row],[TipoSegmentoBUST]],TipoSegmentoBUST,2,0)</calculatedColumnFormula>
    </tableColumn>
    <tableColumn id="6" xr3:uid="{00000000-0010-0000-0100-000006000000}" uniqueName="SaldoNormal" name="SaldoNormal" dataDxfId="9">
      <xmlColumnPr mapId="4" xpath="/ArchivoSICVECA/Datos/RegistroSaldoCarteraCredito/SaldoNormal" xmlDataType="decimal"/>
    </tableColumn>
    <tableColumn id="7" xr3:uid="{00000000-0010-0000-0100-000007000000}" uniqueName="SaldoDudoso" name="SaldoDudoso" dataDxfId="8">
      <xmlColumnPr mapId="4" xpath="/ArchivoSICVECA/Datos/RegistroSaldoCarteraCredito/SaldoDudoso" xmlDataType="decimal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Tabla16" displayName="Tabla16" ref="C66:K111" tableType="xml" totalsRowShown="0" headerRowDxfId="46" dataDxfId="45">
  <autoFilter ref="C66:K111" xr:uid="{00000000-0009-0000-0100-000010000000}"/>
  <tableColumns count="9">
    <tableColumn id="1" xr3:uid="{00000000-0010-0000-0200-000001000000}" uniqueName="id" name="id" dataDxfId="44">
      <xmlColumnPr mapId="4" xpath="/ArchivoSICVECA/Datos/RegistroValoracionColaterales/@id" xmlDataType="integer"/>
    </tableColumn>
    <tableColumn id="2" xr3:uid="{00000000-0010-0000-0200-000002000000}" uniqueName="accion" name="accion" dataDxfId="43">
      <xmlColumnPr mapId="4" xpath="/ArchivoSICVECA/Datos/RegistroValoracionColaterales/@accion" xmlDataType="string"/>
    </tableColumn>
    <tableColumn id="3" xr3:uid="{00000000-0010-0000-0200-000003000000}" uniqueName="TipoPeriodo" name="TipoPeriodo" dataDxfId="42">
      <xmlColumnPr mapId="4" xpath="/ArchivoSICVECA/Datos/RegistroValoracionColaterales/TipoPeriodo" xmlDataType="string"/>
    </tableColumn>
    <tableColumn id="4" xr3:uid="{00000000-0010-0000-0200-000004000000}" uniqueName="PeriodoRegistro" name="PeriodoRegistro" dataDxfId="2">
      <xmlColumnPr mapId="4" xpath="/ArchivoSICVECA/Datos/RegistroValoracionColaterales/PeriodoRegistro" xmlDataType="integer"/>
    </tableColumn>
    <tableColumn id="5" xr3:uid="{00000000-0010-0000-0200-000005000000}" uniqueName="TipoSegmentoBUST" name="TipoSegmentoBUST" dataDxfId="41">
      <xmlColumnPr mapId="4" xpath="/ArchivoSICVECA/Datos/RegistroValoracionColaterales/TipoSegmentoBUST" xmlDataType="integer"/>
    </tableColumn>
    <tableColumn id="8" xr3:uid="{00000000-0010-0000-0200-000008000000}" uniqueName="8" name="Descripción Tipo Segmento" dataDxfId="40">
      <calculatedColumnFormula>VLOOKUP(Tabla16[[#This Row],[TipoSegmentoBUST]],TipoSegmentoBUST,2,0)</calculatedColumnFormula>
    </tableColumn>
    <tableColumn id="6" xr3:uid="{00000000-0010-0000-0200-000006000000}" uniqueName="TipoColateral" name="TipoColateral" dataDxfId="39">
      <xmlColumnPr mapId="4" xpath="/ArchivoSICVECA/Datos/RegistroValoracionColaterales/TipoColateral" xmlDataType="integer"/>
    </tableColumn>
    <tableColumn id="9" xr3:uid="{00000000-0010-0000-0200-000009000000}" uniqueName="9" name="Descripción Tipo Colateral" dataDxfId="38">
      <calculatedColumnFormula>VLOOKUP(Tabla16[[#This Row],[TipoColateral]],TipoColateralBUST,2,0)</calculatedColumnFormula>
    </tableColumn>
    <tableColumn id="7" xr3:uid="{00000000-0010-0000-0200-000007000000}" uniqueName="MontoValoracion" name="MontoValoracion" dataDxfId="7">
      <xmlColumnPr mapId="4" xpath="/ArchivoSICVECA/Datos/RegistroValoracionColaterales/MontoValoracion" xmlDataType="decimal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3000000}" name="Tabla18" displayName="Tabla18" ref="C117:K243" tableType="xml" totalsRowShown="0" headerRowDxfId="37" dataDxfId="36">
  <autoFilter ref="C117:K243" xr:uid="{00000000-0009-0000-0100-000012000000}"/>
  <tableColumns count="9">
    <tableColumn id="1" xr3:uid="{00000000-0010-0000-0300-000001000000}" uniqueName="id" name="id" dataDxfId="35">
      <xmlColumnPr mapId="4" xpath="/ArchivoSICVECA/Datos/RegistroParametrosBUST/@id" xmlDataType="integer"/>
    </tableColumn>
    <tableColumn id="2" xr3:uid="{00000000-0010-0000-0300-000002000000}" uniqueName="accion" name="accion" dataDxfId="34">
      <xmlColumnPr mapId="4" xpath="/ArchivoSICVECA/Datos/RegistroParametrosBUST/@accion" xmlDataType="string"/>
    </tableColumn>
    <tableColumn id="3" xr3:uid="{00000000-0010-0000-0300-000003000000}" uniqueName="TipoPeriodo" name="TipoPeriodo" dataDxfId="33">
      <xmlColumnPr mapId="4" xpath="/ArchivoSICVECA/Datos/RegistroParametrosBUST/TipoPeriodo" xmlDataType="string"/>
    </tableColumn>
    <tableColumn id="4" xr3:uid="{00000000-0010-0000-0300-000004000000}" uniqueName="PeriodoRegistro" name="PeriodoRegistro" dataDxfId="1">
      <xmlColumnPr mapId="4" xpath="/ArchivoSICVECA/Datos/RegistroParametrosBUST/PeriodoRegistro" xmlDataType="integer"/>
    </tableColumn>
    <tableColumn id="5" xr3:uid="{00000000-0010-0000-0300-000005000000}" uniqueName="TipoParametroBUST" name="TipoParametroBUST" dataDxfId="32">
      <xmlColumnPr mapId="4" xpath="/ArchivoSICVECA/Datos/RegistroParametrosBUST/TipoParametroBUST" xmlDataType="integer"/>
    </tableColumn>
    <tableColumn id="8" xr3:uid="{00000000-0010-0000-0300-000008000000}" uniqueName="8" name="Descripción Tipo Parámetro BUST" dataDxfId="31">
      <calculatedColumnFormula>VLOOKUP(Tabla18[[#This Row],[TipoParametroBUST]],TipoParametroBUST,2,0)</calculatedColumnFormula>
    </tableColumn>
    <tableColumn id="6" xr3:uid="{00000000-0010-0000-0300-000006000000}" uniqueName="TipoSegmentoBUST" name="TipoSegmentoBUST" dataDxfId="30">
      <xmlColumnPr mapId="4" xpath="/ArchivoSICVECA/Datos/RegistroParametrosBUST/TipoSegmentoBUST" xmlDataType="integer"/>
    </tableColumn>
    <tableColumn id="9" xr3:uid="{00000000-0010-0000-0300-000009000000}" uniqueName="9" name="Descripción Tipo Segmento" dataDxfId="29">
      <calculatedColumnFormula>VLOOKUP(Tabla18[[#This Row],[TipoSegmentoBUST]],TipoSegmentoBUST,2,1)</calculatedColumnFormula>
    </tableColumn>
    <tableColumn id="7" xr3:uid="{00000000-0010-0000-0300-000007000000}" uniqueName="PorcentajeParametroBUST" name="PorcentajeParametroBUST" dataDxfId="6">
      <xmlColumnPr mapId="4" xpath="/ArchivoSICVECA/Datos/RegistroParametrosBUST/PorcentajeParametroBUST" xmlDataType="decimal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4000000}" name="Tabla19" displayName="Tabla19" ref="C248:K451" tableType="xml" totalsRowShown="0" headerRowDxfId="28" dataDxfId="27">
  <autoFilter ref="C248:K451" xr:uid="{00000000-0009-0000-0100-000013000000}"/>
  <tableColumns count="9">
    <tableColumn id="1" xr3:uid="{00000000-0010-0000-0400-000001000000}" uniqueName="id" name="id" dataDxfId="26">
      <xmlColumnPr mapId="4" xpath="/ArchivoSICVECA/Datos/RegistroDatosFinancieros/@id" xmlDataType="integer"/>
    </tableColumn>
    <tableColumn id="2" xr3:uid="{00000000-0010-0000-0400-000002000000}" uniqueName="accion" name="accion" dataDxfId="25">
      <xmlColumnPr mapId="4" xpath="/ArchivoSICVECA/Datos/RegistroDatosFinancieros/@accion" xmlDataType="string"/>
    </tableColumn>
    <tableColumn id="3" xr3:uid="{00000000-0010-0000-0400-000003000000}" uniqueName="TipoPeriodo" name="TipoPeriodo" dataDxfId="24">
      <xmlColumnPr mapId="4" xpath="/ArchivoSICVECA/Datos/RegistroDatosFinancieros/TipoPeriodo" xmlDataType="string"/>
    </tableColumn>
    <tableColumn id="4" xr3:uid="{00000000-0010-0000-0400-000004000000}" uniqueName="PeriodoRegistro" name="PeriodoRegistro" dataDxfId="0">
      <xmlColumnPr mapId="4" xpath="/ArchivoSICVECA/Datos/RegistroDatosFinancieros/PeriodoRegistro" xmlDataType="integer"/>
    </tableColumn>
    <tableColumn id="5" xr3:uid="{00000000-0010-0000-0400-000005000000}" uniqueName="TipoRegistroFinanciero" name="TipoRegistroFinanciero" dataDxfId="23">
      <xmlColumnPr mapId="4" xpath="/ArchivoSICVECA/Datos/RegistroDatosFinancieros/TipoRegistroFinanciero" xmlDataType="integer"/>
    </tableColumn>
    <tableColumn id="8" xr3:uid="{00000000-0010-0000-0400-000008000000}" uniqueName="8" name="Descripción Tipo Registro Financiero" dataDxfId="22">
      <calculatedColumnFormula>VLOOKUP(Tabla19[[#This Row],[TipoRegistroFinanciero]],RegistroFinancieroTIPOS,2,0)</calculatedColumnFormula>
    </tableColumn>
    <tableColumn id="6" xr3:uid="{00000000-0010-0000-0400-000006000000}" uniqueName="TipoDato" name="TipoDato" dataDxfId="21">
      <xmlColumnPr mapId="4" xpath="/ArchivoSICVECA/Datos/RegistroDatosFinancieros/TipoDato" xmlDataType="integer"/>
    </tableColumn>
    <tableColumn id="9" xr3:uid="{00000000-0010-0000-0400-000009000000}" uniqueName="9" name="Descripción Tipo Dato Financiero" dataDxfId="20">
      <calculatedColumnFormula>VLOOKUP(CONCATENATE(Tabla19[[#This Row],[TipoRegistroFinanciero]],"-",Tabla19[[#This Row],[TipoDato]]),TipoDatoFinanciero,2,FALSE)</calculatedColumnFormula>
    </tableColumn>
    <tableColumn id="7" xr3:uid="{00000000-0010-0000-0400-000007000000}" uniqueName="Valor" name="Valor" dataDxfId="5">
      <xmlColumnPr mapId="4" xpath="/ArchivoSICVECA/Datos/RegistroDatosFinancieros/Valor" xmlDataType="decimal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la1" displayName="Tabla1" ref="B9:C14" totalsRowShown="0">
  <autoFilter ref="B9:C14" xr:uid="{00000000-0009-0000-0100-000009000000}"/>
  <tableColumns count="2">
    <tableColumn id="1" xr3:uid="{00000000-0010-0000-0D00-000001000000}" name="Codigo" dataDxfId="19"/>
    <tableColumn id="2" xr3:uid="{00000000-0010-0000-0D00-000002000000}" name="Nombre" dataDxfId="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la4" displayName="Tabla4" ref="B17:C26" totalsRowShown="0">
  <autoFilter ref="B17:C26" xr:uid="{00000000-0009-0000-0100-00000A000000}"/>
  <tableColumns count="2">
    <tableColumn id="1" xr3:uid="{00000000-0010-0000-0E00-000001000000}" name="Codigo"/>
    <tableColumn id="2" xr3:uid="{00000000-0010-0000-0E00-000002000000}" name="Nombr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la5" displayName="Tabla5" ref="B29:C34" totalsRowShown="0">
  <autoFilter ref="B29:C34" xr:uid="{00000000-0009-0000-0100-00000B000000}"/>
  <tableColumns count="2">
    <tableColumn id="1" xr3:uid="{00000000-0010-0000-0F00-000001000000}" name="Codigo"/>
    <tableColumn id="2" xr3:uid="{00000000-0010-0000-0F00-000002000000}" name="Nombr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la2" displayName="Tabla2" ref="B3:C6" totalsRowShown="0">
  <autoFilter ref="B3:C6" xr:uid="{00000000-0009-0000-0100-00000C000000}"/>
  <tableColumns count="2">
    <tableColumn id="1" xr3:uid="{00000000-0010-0000-1000-000001000000}" name="Codigo" dataDxfId="17"/>
    <tableColumn id="2" xr3:uid="{00000000-0010-0000-1000-000002000000}" name="Nombre"/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5000000}" r="C10" connectionId="0">
    <xmlCellPr id="1" xr6:uid="{00000000-0010-0000-0500-000001000000}" uniqueName="ClaseDato">
      <xmlPr mapId="4" xpath="/ArchivoSICVECA/Encabezado/ClaseDato" xmlDataType="integer"/>
    </xmlCellPr>
  </singleXmlCell>
  <singleXmlCell id="2" xr6:uid="{00000000-000C-0000-FFFF-FFFF06000000}" r="D10" connectionId="0">
    <xmlCellPr id="1" xr6:uid="{00000000-0010-0000-0600-000001000000}" uniqueName="VersionClaseDato">
      <xmlPr mapId="4" xpath="/ArchivoSICVECA/Encabezado/VersionClaseDato" xmlDataType="decimal"/>
    </xmlCellPr>
  </singleXmlCell>
  <singleXmlCell id="3" xr6:uid="{00000000-000C-0000-FFFF-FFFF07000000}" r="E10" connectionId="0">
    <xmlCellPr id="1" xr6:uid="{00000000-0010-0000-0700-000001000000}" uniqueName="Archivo">
      <xmlPr mapId="4" xpath="/ArchivoSICVECA/Encabezado/Archivo" xmlDataType="integer"/>
    </xmlCellPr>
  </singleXmlCell>
  <singleXmlCell id="4" xr6:uid="{00000000-000C-0000-FFFF-FFFF08000000}" r="F10" connectionId="0">
    <xmlCellPr id="1" xr6:uid="{00000000-0010-0000-0800-000001000000}" uniqueName="VersionArchivo">
      <xmlPr mapId="4" xpath="/ArchivoSICVECA/Encabezado/VersionArchivo" xmlDataType="decimal"/>
    </xmlCellPr>
  </singleXmlCell>
  <singleXmlCell id="5" xr6:uid="{00000000-000C-0000-FFFF-FFFF09000000}" r="G10" connectionId="0">
    <xmlCellPr id="1" xr6:uid="{00000000-0010-0000-0900-000001000000}" uniqueName="Periodo">
      <xmlPr mapId="4" xpath="/ArchivoSICVECA/Encabezado/Periodo" xmlDataType="token"/>
    </xmlCellPr>
  </singleXmlCell>
  <singleXmlCell id="6" xr6:uid="{00000000-000C-0000-FFFF-FFFF0A000000}" r="H10" connectionId="0">
    <xmlCellPr id="1" xr6:uid="{00000000-0010-0000-0A00-000001000000}" uniqueName="IdEntidad">
      <xmlPr mapId="4" xpath="/ArchivoSICVECA/Encabezado/IdEntidad" xmlDataType="string"/>
    </xmlCellPr>
  </singleXmlCell>
  <singleXmlCell id="7" xr6:uid="{00000000-000C-0000-FFFF-FFFF0B000000}" r="I10" connectionId="0">
    <xmlCellPr id="1" xr6:uid="{00000000-0010-0000-0B00-000001000000}" uniqueName="TipoCarga">
      <xmlPr mapId="4" xpath="/ArchivoSICVECA/Encabezado/TipoCarga" xmlDataType="integer"/>
    </xmlCellPr>
  </singleXmlCell>
  <singleXmlCell id="8" xr6:uid="{00000000-000C-0000-FFFF-FFFF0C000000}" r="J10" connectionId="0">
    <xmlCellPr id="1" xr6:uid="{00000000-0010-0000-0C00-000001000000}" uniqueName="TipoMoneda">
      <xmlPr mapId="4" xpath="/ArchivoSICVECA/Encabezado/TipoMoneda" xmlDataType="integer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451"/>
  <sheetViews>
    <sheetView showGridLines="0" tabSelected="1" zoomScaleNormal="100" workbookViewId="0">
      <selection activeCell="J24" sqref="J24"/>
    </sheetView>
  </sheetViews>
  <sheetFormatPr baseColWidth="10" defaultColWidth="11.44140625" defaultRowHeight="14.4"/>
  <cols>
    <col min="1" max="1" width="1" style="1" customWidth="1"/>
    <col min="2" max="2" width="2.6640625" style="1" customWidth="1"/>
    <col min="3" max="3" width="13" style="1" customWidth="1"/>
    <col min="4" max="4" width="18.109375" style="1" customWidth="1"/>
    <col min="5" max="5" width="21.88671875" style="1" customWidth="1"/>
    <col min="6" max="6" width="26.109375" style="1" customWidth="1"/>
    <col min="7" max="7" width="23.6640625" style="1" customWidth="1"/>
    <col min="8" max="8" width="45.6640625" style="1" customWidth="1"/>
    <col min="9" max="9" width="30.109375" style="1" customWidth="1"/>
    <col min="10" max="10" width="81.109375" style="1" customWidth="1"/>
    <col min="11" max="11" width="36.109375" style="1" customWidth="1"/>
    <col min="12" max="16384" width="11.44140625" style="1"/>
  </cols>
  <sheetData>
    <row r="2" spans="3:11" s="2" customFormat="1" ht="42" customHeight="1">
      <c r="C2" s="220" t="s">
        <v>390</v>
      </c>
      <c r="D2" s="220"/>
      <c r="E2" s="220"/>
      <c r="F2" s="220"/>
      <c r="G2" s="220"/>
      <c r="H2" s="220"/>
      <c r="I2" s="220"/>
      <c r="J2" s="220"/>
      <c r="K2" s="220"/>
    </row>
    <row r="3" spans="3:11" s="2" customFormat="1">
      <c r="C3" s="4"/>
      <c r="D3" s="4"/>
      <c r="E3" s="4"/>
      <c r="F3" s="5"/>
      <c r="G3" s="6"/>
      <c r="H3" s="6"/>
      <c r="I3" s="6"/>
      <c r="J3" s="4"/>
      <c r="K3" s="4"/>
    </row>
    <row r="4" spans="3:11" s="2" customFormat="1" ht="28.5" customHeight="1">
      <c r="C4" s="221" t="s">
        <v>391</v>
      </c>
      <c r="D4" s="221"/>
      <c r="E4" s="221"/>
      <c r="F4" s="221"/>
      <c r="G4" s="221"/>
      <c r="H4" s="221"/>
      <c r="I4" s="221"/>
      <c r="J4" s="221"/>
      <c r="K4" s="221"/>
    </row>
    <row r="5" spans="3:11" ht="15" thickBot="1"/>
    <row r="6" spans="3:11" ht="18.600000000000001" thickBot="1">
      <c r="C6" s="217" t="s">
        <v>392</v>
      </c>
      <c r="D6" s="218"/>
      <c r="E6" s="218"/>
      <c r="F6" s="218"/>
      <c r="G6" s="218"/>
      <c r="H6" s="218"/>
      <c r="I6" s="218"/>
      <c r="J6" s="218"/>
      <c r="K6" s="219"/>
    </row>
    <row r="8" spans="3:11" s="8" customFormat="1" ht="35.25" customHeight="1">
      <c r="C8" s="3" t="s">
        <v>393</v>
      </c>
      <c r="D8" s="7"/>
      <c r="E8" s="7"/>
      <c r="F8" s="7"/>
      <c r="G8" s="7"/>
      <c r="H8" s="7"/>
      <c r="I8" s="7"/>
      <c r="J8" s="7"/>
      <c r="K8" s="7"/>
    </row>
    <row r="9" spans="3:11" s="11" customFormat="1" ht="18"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10"/>
    </row>
    <row r="10" spans="3:11" ht="21">
      <c r="C10" s="192">
        <v>37</v>
      </c>
      <c r="D10" s="192" t="s">
        <v>25</v>
      </c>
      <c r="E10" s="192" t="s">
        <v>26</v>
      </c>
      <c r="F10" s="192" t="s">
        <v>25</v>
      </c>
      <c r="G10" s="25"/>
      <c r="H10" s="25"/>
      <c r="I10" s="192" t="s">
        <v>27</v>
      </c>
      <c r="J10" s="192" t="s">
        <v>27</v>
      </c>
    </row>
    <row r="12" spans="3:11" ht="42.75" customHeight="1">
      <c r="C12" s="12" t="s">
        <v>394</v>
      </c>
      <c r="D12" s="13"/>
      <c r="E12" s="13"/>
      <c r="F12" s="13"/>
      <c r="G12" s="13"/>
      <c r="H12" s="13"/>
      <c r="I12" s="13"/>
      <c r="J12" s="13"/>
      <c r="K12" s="13"/>
    </row>
    <row r="13" spans="3:11" ht="45" customHeight="1" thickBot="1">
      <c r="C13" s="66" t="s">
        <v>8</v>
      </c>
      <c r="D13" s="66" t="s">
        <v>9</v>
      </c>
      <c r="E13" s="66" t="s">
        <v>10</v>
      </c>
      <c r="F13" s="67" t="s">
        <v>11</v>
      </c>
      <c r="G13" s="66" t="s">
        <v>12</v>
      </c>
      <c r="H13" s="68" t="s">
        <v>398</v>
      </c>
      <c r="I13" s="69" t="s">
        <v>13</v>
      </c>
      <c r="J13" s="68" t="s">
        <v>14</v>
      </c>
    </row>
    <row r="14" spans="3:11" ht="15.6">
      <c r="C14" s="34" t="s">
        <v>27</v>
      </c>
      <c r="D14" s="35" t="s">
        <v>28</v>
      </c>
      <c r="E14" s="36" t="s">
        <v>29</v>
      </c>
      <c r="F14" s="38">
        <v>2023</v>
      </c>
      <c r="G14" s="37">
        <v>1</v>
      </c>
      <c r="H14" s="38" t="str">
        <f>VLOOKUP(Tabla14[[#This Row],[TipoGarantiaBUST]],TipoGarantiaBUST,2,1)</f>
        <v>Hipoteca-Edificio</v>
      </c>
      <c r="I14" s="70" t="s">
        <v>34</v>
      </c>
      <c r="J14" s="71" t="s">
        <v>34</v>
      </c>
    </row>
    <row r="15" spans="3:11" ht="15.6">
      <c r="C15" s="39" t="s">
        <v>30</v>
      </c>
      <c r="D15" s="30" t="s">
        <v>28</v>
      </c>
      <c r="E15" s="31" t="s">
        <v>29</v>
      </c>
      <c r="F15" s="33">
        <v>2023</v>
      </c>
      <c r="G15" s="32">
        <v>2</v>
      </c>
      <c r="H15" s="33" t="str">
        <f>VLOOKUP(Tabla14[[#This Row],[TipoGarantiaBUST]],TipoGarantiaBUST,2,1)</f>
        <v>Hipoteca Residencial Habitual</v>
      </c>
      <c r="I15" s="72" t="s">
        <v>34</v>
      </c>
      <c r="J15" s="73" t="s">
        <v>34</v>
      </c>
    </row>
    <row r="16" spans="3:11" ht="15.6">
      <c r="C16" s="39" t="s">
        <v>31</v>
      </c>
      <c r="D16" s="30" t="s">
        <v>28</v>
      </c>
      <c r="E16" s="31" t="s">
        <v>29</v>
      </c>
      <c r="F16" s="33">
        <v>2023</v>
      </c>
      <c r="G16" s="32">
        <v>3</v>
      </c>
      <c r="H16" s="33" t="str">
        <f>VLOOKUP(Tabla14[[#This Row],[TipoGarantiaBUST]],TipoGarantiaBUST,2,1)</f>
        <v>Hipoteca Terrenos</v>
      </c>
      <c r="I16" s="72" t="s">
        <v>34</v>
      </c>
      <c r="J16" s="73" t="s">
        <v>34</v>
      </c>
    </row>
    <row r="17" spans="3:10" ht="15.6">
      <c r="C17" s="39" t="s">
        <v>32</v>
      </c>
      <c r="D17" s="30" t="s">
        <v>28</v>
      </c>
      <c r="E17" s="31" t="s">
        <v>29</v>
      </c>
      <c r="F17" s="33">
        <v>2023</v>
      </c>
      <c r="G17" s="32">
        <v>4</v>
      </c>
      <c r="H17" s="33" t="str">
        <f>VLOOKUP(Tabla14[[#This Row],[TipoGarantiaBUST]],TipoGarantiaBUST,2,1)</f>
        <v>Titulos Valores</v>
      </c>
      <c r="I17" s="72" t="s">
        <v>34</v>
      </c>
      <c r="J17" s="73" t="s">
        <v>34</v>
      </c>
    </row>
    <row r="18" spans="3:10" ht="16.2" thickBot="1">
      <c r="C18" s="39" t="s">
        <v>33</v>
      </c>
      <c r="D18" s="30" t="s">
        <v>28</v>
      </c>
      <c r="E18" s="31" t="s">
        <v>29</v>
      </c>
      <c r="F18" s="33">
        <v>2023</v>
      </c>
      <c r="G18" s="32">
        <v>5</v>
      </c>
      <c r="H18" s="33" t="str">
        <f>VLOOKUP(Tabla14[[#This Row],[TipoGarantiaBUST]],TipoGarantiaBUST,2,1)</f>
        <v>Vehiculos</v>
      </c>
      <c r="I18" s="72" t="s">
        <v>34</v>
      </c>
      <c r="J18" s="73" t="s">
        <v>34</v>
      </c>
    </row>
    <row r="19" spans="3:10" ht="15.6">
      <c r="C19" s="40" t="s">
        <v>35</v>
      </c>
      <c r="D19" s="41" t="s">
        <v>28</v>
      </c>
      <c r="E19" s="42" t="s">
        <v>40</v>
      </c>
      <c r="F19" s="41" t="s">
        <v>562</v>
      </c>
      <c r="G19" s="43">
        <v>1</v>
      </c>
      <c r="H19" s="44" t="str">
        <f>VLOOKUP(Tabla14[[#This Row],[TipoGarantiaBUST]],TipoGarantiaBUST,2,1)</f>
        <v>Hipoteca-Edificio</v>
      </c>
      <c r="I19" s="74" t="s">
        <v>34</v>
      </c>
      <c r="J19" s="75" t="s">
        <v>34</v>
      </c>
    </row>
    <row r="20" spans="3:10" ht="15.6">
      <c r="C20" s="45" t="s">
        <v>36</v>
      </c>
      <c r="D20" s="26" t="s">
        <v>28</v>
      </c>
      <c r="E20" s="27" t="s">
        <v>40</v>
      </c>
      <c r="F20" s="26" t="s">
        <v>562</v>
      </c>
      <c r="G20" s="28">
        <v>2</v>
      </c>
      <c r="H20" s="29" t="str">
        <f>VLOOKUP(Tabla14[[#This Row],[TipoGarantiaBUST]],TipoGarantiaBUST,2,1)</f>
        <v>Hipoteca Residencial Habitual</v>
      </c>
      <c r="I20" s="76" t="s">
        <v>34</v>
      </c>
      <c r="J20" s="77" t="s">
        <v>34</v>
      </c>
    </row>
    <row r="21" spans="3:10" ht="15.6">
      <c r="C21" s="45" t="s">
        <v>37</v>
      </c>
      <c r="D21" s="26" t="s">
        <v>28</v>
      </c>
      <c r="E21" s="27" t="s">
        <v>40</v>
      </c>
      <c r="F21" s="26" t="s">
        <v>562</v>
      </c>
      <c r="G21" s="28">
        <v>3</v>
      </c>
      <c r="H21" s="29" t="str">
        <f>VLOOKUP(Tabla14[[#This Row],[TipoGarantiaBUST]],TipoGarantiaBUST,2,1)</f>
        <v>Hipoteca Terrenos</v>
      </c>
      <c r="I21" s="76" t="s">
        <v>34</v>
      </c>
      <c r="J21" s="77" t="s">
        <v>34</v>
      </c>
    </row>
    <row r="22" spans="3:10" ht="15.6">
      <c r="C22" s="45" t="s">
        <v>38</v>
      </c>
      <c r="D22" s="26" t="s">
        <v>28</v>
      </c>
      <c r="E22" s="27" t="s">
        <v>40</v>
      </c>
      <c r="F22" s="26" t="s">
        <v>562</v>
      </c>
      <c r="G22" s="28">
        <v>4</v>
      </c>
      <c r="H22" s="29" t="str">
        <f>VLOOKUP(Tabla14[[#This Row],[TipoGarantiaBUST]],TipoGarantiaBUST,2,1)</f>
        <v>Titulos Valores</v>
      </c>
      <c r="I22" s="76" t="s">
        <v>34</v>
      </c>
      <c r="J22" s="77" t="s">
        <v>34</v>
      </c>
    </row>
    <row r="23" spans="3:10" ht="16.2" thickBot="1">
      <c r="C23" s="46" t="s">
        <v>39</v>
      </c>
      <c r="D23" s="47" t="s">
        <v>28</v>
      </c>
      <c r="E23" s="48" t="s">
        <v>40</v>
      </c>
      <c r="F23" s="47" t="s">
        <v>562</v>
      </c>
      <c r="G23" s="49">
        <v>5</v>
      </c>
      <c r="H23" s="50" t="str">
        <f>VLOOKUP(Tabla14[[#This Row],[TipoGarantiaBUST]],TipoGarantiaBUST,2,1)</f>
        <v>Vehiculos</v>
      </c>
      <c r="I23" s="78" t="s">
        <v>34</v>
      </c>
      <c r="J23" s="79" t="s">
        <v>34</v>
      </c>
    </row>
    <row r="24" spans="3:10" ht="15.6">
      <c r="C24" s="40" t="s">
        <v>41</v>
      </c>
      <c r="D24" s="41" t="s">
        <v>28</v>
      </c>
      <c r="E24" s="42" t="s">
        <v>40</v>
      </c>
      <c r="F24" s="26" t="s">
        <v>563</v>
      </c>
      <c r="G24" s="43">
        <v>1</v>
      </c>
      <c r="H24" s="44" t="str">
        <f>VLOOKUP(Tabla14[[#This Row],[TipoGarantiaBUST]],TipoGarantiaBUST,2,1)</f>
        <v>Hipoteca-Edificio</v>
      </c>
      <c r="I24" s="74" t="s">
        <v>34</v>
      </c>
      <c r="J24" s="75" t="s">
        <v>34</v>
      </c>
    </row>
    <row r="25" spans="3:10" ht="15.6">
      <c r="C25" s="45" t="s">
        <v>42</v>
      </c>
      <c r="D25" s="26" t="s">
        <v>28</v>
      </c>
      <c r="E25" s="27" t="s">
        <v>40</v>
      </c>
      <c r="F25" s="26" t="s">
        <v>563</v>
      </c>
      <c r="G25" s="28">
        <v>2</v>
      </c>
      <c r="H25" s="29" t="str">
        <f>VLOOKUP(Tabla14[[#This Row],[TipoGarantiaBUST]],TipoGarantiaBUST,2,1)</f>
        <v>Hipoteca Residencial Habitual</v>
      </c>
      <c r="I25" s="76" t="s">
        <v>34</v>
      </c>
      <c r="J25" s="77" t="s">
        <v>34</v>
      </c>
    </row>
    <row r="26" spans="3:10" ht="15.6">
      <c r="C26" s="45" t="s">
        <v>43</v>
      </c>
      <c r="D26" s="26" t="s">
        <v>28</v>
      </c>
      <c r="E26" s="27" t="s">
        <v>40</v>
      </c>
      <c r="F26" s="26" t="s">
        <v>563</v>
      </c>
      <c r="G26" s="28">
        <v>3</v>
      </c>
      <c r="H26" s="29" t="str">
        <f>VLOOKUP(Tabla14[[#This Row],[TipoGarantiaBUST]],TipoGarantiaBUST,2,1)</f>
        <v>Hipoteca Terrenos</v>
      </c>
      <c r="I26" s="76" t="s">
        <v>34</v>
      </c>
      <c r="J26" s="77" t="s">
        <v>34</v>
      </c>
    </row>
    <row r="27" spans="3:10" ht="15.6">
      <c r="C27" s="45" t="s">
        <v>44</v>
      </c>
      <c r="D27" s="26" t="s">
        <v>28</v>
      </c>
      <c r="E27" s="27" t="s">
        <v>40</v>
      </c>
      <c r="F27" s="26" t="s">
        <v>563</v>
      </c>
      <c r="G27" s="28">
        <v>4</v>
      </c>
      <c r="H27" s="29" t="str">
        <f>VLOOKUP(Tabla14[[#This Row],[TipoGarantiaBUST]],TipoGarantiaBUST,2,1)</f>
        <v>Titulos Valores</v>
      </c>
      <c r="I27" s="76" t="s">
        <v>34</v>
      </c>
      <c r="J27" s="77" t="s">
        <v>34</v>
      </c>
    </row>
    <row r="28" spans="3:10" ht="16.2" thickBot="1">
      <c r="C28" s="46" t="s">
        <v>45</v>
      </c>
      <c r="D28" s="47" t="s">
        <v>28</v>
      </c>
      <c r="E28" s="48" t="s">
        <v>40</v>
      </c>
      <c r="F28" s="47" t="s">
        <v>563</v>
      </c>
      <c r="G28" s="49">
        <v>5</v>
      </c>
      <c r="H28" s="50" t="str">
        <f>VLOOKUP(Tabla14[[#This Row],[TipoGarantiaBUST]],TipoGarantiaBUST,2,1)</f>
        <v>Vehiculos</v>
      </c>
      <c r="I28" s="78" t="s">
        <v>34</v>
      </c>
      <c r="J28" s="79" t="s">
        <v>34</v>
      </c>
    </row>
    <row r="29" spans="3:10" ht="15.6">
      <c r="C29" s="45" t="s">
        <v>46</v>
      </c>
      <c r="D29" s="26" t="s">
        <v>28</v>
      </c>
      <c r="E29" s="27" t="s">
        <v>40</v>
      </c>
      <c r="F29" s="26" t="s">
        <v>564</v>
      </c>
      <c r="G29" s="28">
        <v>1</v>
      </c>
      <c r="H29" s="29" t="str">
        <f>VLOOKUP(Tabla14[[#This Row],[TipoGarantiaBUST]],TipoGarantiaBUST,2,1)</f>
        <v>Hipoteca-Edificio</v>
      </c>
      <c r="I29" s="76" t="s">
        <v>34</v>
      </c>
      <c r="J29" s="77" t="s">
        <v>34</v>
      </c>
    </row>
    <row r="30" spans="3:10" ht="15.6">
      <c r="C30" s="45" t="s">
        <v>47</v>
      </c>
      <c r="D30" s="26" t="s">
        <v>28</v>
      </c>
      <c r="E30" s="27" t="s">
        <v>40</v>
      </c>
      <c r="F30" s="26" t="s">
        <v>564</v>
      </c>
      <c r="G30" s="28">
        <v>2</v>
      </c>
      <c r="H30" s="29" t="str">
        <f>VLOOKUP(Tabla14[[#This Row],[TipoGarantiaBUST]],TipoGarantiaBUST,2,1)</f>
        <v>Hipoteca Residencial Habitual</v>
      </c>
      <c r="I30" s="76" t="s">
        <v>34</v>
      </c>
      <c r="J30" s="77" t="s">
        <v>34</v>
      </c>
    </row>
    <row r="31" spans="3:10" ht="15.6">
      <c r="C31" s="45" t="s">
        <v>48</v>
      </c>
      <c r="D31" s="26" t="s">
        <v>28</v>
      </c>
      <c r="E31" s="27" t="s">
        <v>40</v>
      </c>
      <c r="F31" s="26" t="s">
        <v>564</v>
      </c>
      <c r="G31" s="28">
        <v>3</v>
      </c>
      <c r="H31" s="29" t="str">
        <f>VLOOKUP(Tabla14[[#This Row],[TipoGarantiaBUST]],TipoGarantiaBUST,2,1)</f>
        <v>Hipoteca Terrenos</v>
      </c>
      <c r="I31" s="76" t="s">
        <v>34</v>
      </c>
      <c r="J31" s="77" t="s">
        <v>34</v>
      </c>
    </row>
    <row r="32" spans="3:10" ht="15.6">
      <c r="C32" s="45" t="s">
        <v>49</v>
      </c>
      <c r="D32" s="26" t="s">
        <v>28</v>
      </c>
      <c r="E32" s="27" t="s">
        <v>40</v>
      </c>
      <c r="F32" s="26" t="s">
        <v>564</v>
      </c>
      <c r="G32" s="28">
        <v>4</v>
      </c>
      <c r="H32" s="29" t="str">
        <f>VLOOKUP(Tabla14[[#This Row],[TipoGarantiaBUST]],TipoGarantiaBUST,2,1)</f>
        <v>Titulos Valores</v>
      </c>
      <c r="I32" s="76" t="s">
        <v>34</v>
      </c>
      <c r="J32" s="77" t="s">
        <v>34</v>
      </c>
    </row>
    <row r="33" spans="3:10" ht="16.2" thickBot="1">
      <c r="C33" s="45" t="s">
        <v>50</v>
      </c>
      <c r="D33" s="26" t="s">
        <v>28</v>
      </c>
      <c r="E33" s="27" t="s">
        <v>40</v>
      </c>
      <c r="F33" s="26" t="s">
        <v>564</v>
      </c>
      <c r="G33" s="28">
        <v>5</v>
      </c>
      <c r="H33" s="29" t="str">
        <f>VLOOKUP(Tabla14[[#This Row],[TipoGarantiaBUST]],TipoGarantiaBUST,2,1)</f>
        <v>Vehiculos</v>
      </c>
      <c r="I33" s="76" t="s">
        <v>34</v>
      </c>
      <c r="J33" s="77" t="s">
        <v>34</v>
      </c>
    </row>
    <row r="34" spans="3:10" ht="15.6">
      <c r="C34" s="55" t="s">
        <v>51</v>
      </c>
      <c r="D34" s="56" t="s">
        <v>28</v>
      </c>
      <c r="E34" s="57" t="s">
        <v>58</v>
      </c>
      <c r="F34" s="56" t="s">
        <v>562</v>
      </c>
      <c r="G34" s="58">
        <v>1</v>
      </c>
      <c r="H34" s="59" t="str">
        <f>VLOOKUP(Tabla14[[#This Row],[TipoGarantiaBUST]],TipoGarantiaBUST,2,1)</f>
        <v>Hipoteca-Edificio</v>
      </c>
      <c r="I34" s="80" t="s">
        <v>34</v>
      </c>
      <c r="J34" s="81" t="s">
        <v>34</v>
      </c>
    </row>
    <row r="35" spans="3:10" ht="15.6">
      <c r="C35" s="60" t="s">
        <v>52</v>
      </c>
      <c r="D35" s="51" t="s">
        <v>28</v>
      </c>
      <c r="E35" s="52" t="s">
        <v>58</v>
      </c>
      <c r="F35" s="51" t="s">
        <v>562</v>
      </c>
      <c r="G35" s="53">
        <v>2</v>
      </c>
      <c r="H35" s="54" t="str">
        <f>VLOOKUP(Tabla14[[#This Row],[TipoGarantiaBUST]],TipoGarantiaBUST,2,1)</f>
        <v>Hipoteca Residencial Habitual</v>
      </c>
      <c r="I35" s="82" t="s">
        <v>34</v>
      </c>
      <c r="J35" s="83" t="s">
        <v>34</v>
      </c>
    </row>
    <row r="36" spans="3:10" ht="15.6">
      <c r="C36" s="60" t="s">
        <v>53</v>
      </c>
      <c r="D36" s="51" t="s">
        <v>28</v>
      </c>
      <c r="E36" s="52" t="s">
        <v>58</v>
      </c>
      <c r="F36" s="51" t="s">
        <v>562</v>
      </c>
      <c r="G36" s="53">
        <v>3</v>
      </c>
      <c r="H36" s="54" t="str">
        <f>VLOOKUP(Tabla14[[#This Row],[TipoGarantiaBUST]],TipoGarantiaBUST,2,1)</f>
        <v>Hipoteca Terrenos</v>
      </c>
      <c r="I36" s="82" t="s">
        <v>34</v>
      </c>
      <c r="J36" s="83" t="s">
        <v>34</v>
      </c>
    </row>
    <row r="37" spans="3:10" ht="15.6">
      <c r="C37" s="60" t="s">
        <v>54</v>
      </c>
      <c r="D37" s="51" t="s">
        <v>28</v>
      </c>
      <c r="E37" s="52" t="s">
        <v>58</v>
      </c>
      <c r="F37" s="51" t="s">
        <v>562</v>
      </c>
      <c r="G37" s="53">
        <v>4</v>
      </c>
      <c r="H37" s="54" t="str">
        <f>VLOOKUP(Tabla14[[#This Row],[TipoGarantiaBUST]],TipoGarantiaBUST,2,1)</f>
        <v>Titulos Valores</v>
      </c>
      <c r="I37" s="82" t="s">
        <v>34</v>
      </c>
      <c r="J37" s="83" t="s">
        <v>34</v>
      </c>
    </row>
    <row r="38" spans="3:10" ht="16.2" thickBot="1">
      <c r="C38" s="61" t="s">
        <v>55</v>
      </c>
      <c r="D38" s="62" t="s">
        <v>28</v>
      </c>
      <c r="E38" s="63" t="s">
        <v>58</v>
      </c>
      <c r="F38" s="51" t="s">
        <v>562</v>
      </c>
      <c r="G38" s="64">
        <v>5</v>
      </c>
      <c r="H38" s="65" t="str">
        <f>VLOOKUP(Tabla14[[#This Row],[TipoGarantiaBUST]],TipoGarantiaBUST,2,1)</f>
        <v>Vehiculos</v>
      </c>
      <c r="I38" s="84" t="s">
        <v>34</v>
      </c>
      <c r="J38" s="85" t="s">
        <v>34</v>
      </c>
    </row>
    <row r="39" spans="3:10" ht="15.6">
      <c r="C39" s="55" t="s">
        <v>56</v>
      </c>
      <c r="D39" s="56" t="s">
        <v>28</v>
      </c>
      <c r="E39" s="57" t="s">
        <v>58</v>
      </c>
      <c r="F39" s="56" t="s">
        <v>563</v>
      </c>
      <c r="G39" s="58">
        <v>1</v>
      </c>
      <c r="H39" s="59" t="str">
        <f>VLOOKUP(Tabla14[[#This Row],[TipoGarantiaBUST]],TipoGarantiaBUST,2,1)</f>
        <v>Hipoteca-Edificio</v>
      </c>
      <c r="I39" s="80" t="s">
        <v>34</v>
      </c>
      <c r="J39" s="81" t="s">
        <v>34</v>
      </c>
    </row>
    <row r="40" spans="3:10" ht="15.6">
      <c r="C40" s="60" t="s">
        <v>57</v>
      </c>
      <c r="D40" s="51" t="s">
        <v>28</v>
      </c>
      <c r="E40" s="52" t="s">
        <v>58</v>
      </c>
      <c r="F40" s="51" t="s">
        <v>563</v>
      </c>
      <c r="G40" s="53">
        <v>2</v>
      </c>
      <c r="H40" s="54" t="str">
        <f>VLOOKUP(Tabla14[[#This Row],[TipoGarantiaBUST]],TipoGarantiaBUST,2,1)</f>
        <v>Hipoteca Residencial Habitual</v>
      </c>
      <c r="I40" s="82" t="s">
        <v>34</v>
      </c>
      <c r="J40" s="83" t="s">
        <v>34</v>
      </c>
    </row>
    <row r="41" spans="3:10" ht="15.6">
      <c r="C41" s="60" t="s">
        <v>59</v>
      </c>
      <c r="D41" s="51" t="s">
        <v>28</v>
      </c>
      <c r="E41" s="52" t="s">
        <v>58</v>
      </c>
      <c r="F41" s="51" t="s">
        <v>563</v>
      </c>
      <c r="G41" s="53">
        <v>3</v>
      </c>
      <c r="H41" s="54" t="str">
        <f>VLOOKUP(Tabla14[[#This Row],[TipoGarantiaBUST]],TipoGarantiaBUST,2,1)</f>
        <v>Hipoteca Terrenos</v>
      </c>
      <c r="I41" s="82" t="s">
        <v>34</v>
      </c>
      <c r="J41" s="83" t="s">
        <v>34</v>
      </c>
    </row>
    <row r="42" spans="3:10" ht="15.6">
      <c r="C42" s="60" t="s">
        <v>60</v>
      </c>
      <c r="D42" s="51" t="s">
        <v>28</v>
      </c>
      <c r="E42" s="52" t="s">
        <v>58</v>
      </c>
      <c r="F42" s="51" t="s">
        <v>563</v>
      </c>
      <c r="G42" s="53">
        <v>4</v>
      </c>
      <c r="H42" s="54" t="str">
        <f>VLOOKUP(Tabla14[[#This Row],[TipoGarantiaBUST]],TipoGarantiaBUST,2,1)</f>
        <v>Titulos Valores</v>
      </c>
      <c r="I42" s="82" t="s">
        <v>34</v>
      </c>
      <c r="J42" s="83" t="s">
        <v>34</v>
      </c>
    </row>
    <row r="43" spans="3:10" ht="16.2" thickBot="1">
      <c r="C43" s="61" t="s">
        <v>61</v>
      </c>
      <c r="D43" s="62" t="s">
        <v>28</v>
      </c>
      <c r="E43" s="63" t="s">
        <v>58</v>
      </c>
      <c r="F43" s="158" t="s">
        <v>563</v>
      </c>
      <c r="G43" s="64">
        <v>5</v>
      </c>
      <c r="H43" s="65" t="str">
        <f>VLOOKUP(Tabla14[[#This Row],[TipoGarantiaBUST]],TipoGarantiaBUST,2,1)</f>
        <v>Vehiculos</v>
      </c>
      <c r="I43" s="84" t="s">
        <v>34</v>
      </c>
      <c r="J43" s="85" t="s">
        <v>34</v>
      </c>
    </row>
    <row r="44" spans="3:10" ht="15.6">
      <c r="C44" s="55" t="s">
        <v>62</v>
      </c>
      <c r="D44" s="56" t="s">
        <v>28</v>
      </c>
      <c r="E44" s="57" t="s">
        <v>58</v>
      </c>
      <c r="F44" s="56" t="s">
        <v>564</v>
      </c>
      <c r="G44" s="58">
        <v>1</v>
      </c>
      <c r="H44" s="59" t="str">
        <f>VLOOKUP(Tabla14[[#This Row],[TipoGarantiaBUST]],TipoGarantiaBUST,2,1)</f>
        <v>Hipoteca-Edificio</v>
      </c>
      <c r="I44" s="80" t="s">
        <v>34</v>
      </c>
      <c r="J44" s="81" t="s">
        <v>34</v>
      </c>
    </row>
    <row r="45" spans="3:10" ht="15.6">
      <c r="C45" s="60" t="s">
        <v>63</v>
      </c>
      <c r="D45" s="51" t="s">
        <v>28</v>
      </c>
      <c r="E45" s="52" t="s">
        <v>58</v>
      </c>
      <c r="F45" s="51" t="s">
        <v>564</v>
      </c>
      <c r="G45" s="53">
        <v>2</v>
      </c>
      <c r="H45" s="54" t="str">
        <f>VLOOKUP(Tabla14[[#This Row],[TipoGarantiaBUST]],TipoGarantiaBUST,2,1)</f>
        <v>Hipoteca Residencial Habitual</v>
      </c>
      <c r="I45" s="82" t="s">
        <v>34</v>
      </c>
      <c r="J45" s="83" t="s">
        <v>34</v>
      </c>
    </row>
    <row r="46" spans="3:10" ht="15.6">
      <c r="C46" s="60" t="s">
        <v>64</v>
      </c>
      <c r="D46" s="51" t="s">
        <v>28</v>
      </c>
      <c r="E46" s="52" t="s">
        <v>58</v>
      </c>
      <c r="F46" s="51" t="s">
        <v>564</v>
      </c>
      <c r="G46" s="53">
        <v>3</v>
      </c>
      <c r="H46" s="54" t="str">
        <f>VLOOKUP(Tabla14[[#This Row],[TipoGarantiaBUST]],TipoGarantiaBUST,2,1)</f>
        <v>Hipoteca Terrenos</v>
      </c>
      <c r="I46" s="82" t="s">
        <v>34</v>
      </c>
      <c r="J46" s="83" t="s">
        <v>34</v>
      </c>
    </row>
    <row r="47" spans="3:10" ht="15.6">
      <c r="C47" s="60" t="s">
        <v>65</v>
      </c>
      <c r="D47" s="51" t="s">
        <v>28</v>
      </c>
      <c r="E47" s="52" t="s">
        <v>58</v>
      </c>
      <c r="F47" s="51" t="s">
        <v>564</v>
      </c>
      <c r="G47" s="53">
        <v>4</v>
      </c>
      <c r="H47" s="54" t="str">
        <f>VLOOKUP(Tabla14[[#This Row],[TipoGarantiaBUST]],TipoGarantiaBUST,2,1)</f>
        <v>Titulos Valores</v>
      </c>
      <c r="I47" s="82" t="s">
        <v>34</v>
      </c>
      <c r="J47" s="83" t="s">
        <v>34</v>
      </c>
    </row>
    <row r="48" spans="3:10" ht="16.2" thickBot="1">
      <c r="C48" s="61" t="s">
        <v>66</v>
      </c>
      <c r="D48" s="62" t="s">
        <v>28</v>
      </c>
      <c r="E48" s="63" t="s">
        <v>58</v>
      </c>
      <c r="F48" s="158" t="s">
        <v>564</v>
      </c>
      <c r="G48" s="64">
        <v>5</v>
      </c>
      <c r="H48" s="65" t="str">
        <f>VLOOKUP(Tabla14[[#This Row],[TipoGarantiaBUST]],TipoGarantiaBUST,2,1)</f>
        <v>Vehiculos</v>
      </c>
      <c r="I48" s="84" t="s">
        <v>34</v>
      </c>
      <c r="J48" s="85" t="s">
        <v>34</v>
      </c>
    </row>
    <row r="49" spans="3:12">
      <c r="F49" s="222"/>
    </row>
    <row r="50" spans="3:12">
      <c r="F50" s="222"/>
    </row>
    <row r="51" spans="3:12">
      <c r="F51" s="222"/>
    </row>
    <row r="52" spans="3:12" ht="41.25" customHeight="1">
      <c r="C52" s="12" t="s">
        <v>565</v>
      </c>
      <c r="D52" s="12"/>
      <c r="E52" s="12"/>
      <c r="F52" s="223"/>
      <c r="G52" s="12"/>
      <c r="H52" s="12"/>
      <c r="I52" s="12"/>
      <c r="J52" s="12"/>
      <c r="K52" s="12"/>
    </row>
    <row r="53" spans="3:12" ht="46.5" customHeight="1">
      <c r="C53" s="89" t="s">
        <v>8</v>
      </c>
      <c r="D53" s="89" t="s">
        <v>9</v>
      </c>
      <c r="E53" s="89" t="s">
        <v>10</v>
      </c>
      <c r="F53" s="224" t="s">
        <v>11</v>
      </c>
      <c r="G53" s="68" t="s">
        <v>15</v>
      </c>
      <c r="H53" s="89" t="s">
        <v>454</v>
      </c>
      <c r="I53" s="89" t="s">
        <v>16</v>
      </c>
      <c r="J53" s="89" t="s">
        <v>17</v>
      </c>
    </row>
    <row r="54" spans="3:12" ht="18">
      <c r="C54" s="201" t="s">
        <v>67</v>
      </c>
      <c r="D54" s="188" t="s">
        <v>28</v>
      </c>
      <c r="E54" s="189" t="s">
        <v>29</v>
      </c>
      <c r="F54" s="205">
        <v>2023</v>
      </c>
      <c r="G54" s="190">
        <v>1</v>
      </c>
      <c r="H54" s="191" t="str">
        <f>VLOOKUP(Tabla15[[#This Row],[TipoSegmentoBUST]],TipoSegmentoBUST,2,0)</f>
        <v>Empresarial M.N</v>
      </c>
      <c r="I54" s="88" t="s">
        <v>371</v>
      </c>
      <c r="J54" s="88" t="s">
        <v>371</v>
      </c>
    </row>
    <row r="55" spans="3:12" ht="18">
      <c r="C55" s="201" t="s">
        <v>68</v>
      </c>
      <c r="D55" s="188" t="s">
        <v>28</v>
      </c>
      <c r="E55" s="189" t="s">
        <v>29</v>
      </c>
      <c r="F55" s="33">
        <v>2023</v>
      </c>
      <c r="G55" s="190">
        <v>2</v>
      </c>
      <c r="H55" s="191" t="str">
        <f>VLOOKUP(Tabla15[[#This Row],[TipoSegmentoBUST]],TipoSegmentoBUST,2,0)</f>
        <v>Empresarial M.E G</v>
      </c>
      <c r="I55" s="88" t="s">
        <v>371</v>
      </c>
      <c r="J55" s="88" t="s">
        <v>371</v>
      </c>
    </row>
    <row r="56" spans="3:12" ht="18">
      <c r="C56" s="201" t="s">
        <v>69</v>
      </c>
      <c r="D56" s="188" t="s">
        <v>28</v>
      </c>
      <c r="E56" s="189" t="s">
        <v>29</v>
      </c>
      <c r="F56" s="33">
        <v>2023</v>
      </c>
      <c r="G56" s="190">
        <v>3</v>
      </c>
      <c r="H56" s="191" t="str">
        <f>VLOOKUP(Tabla15[[#This Row],[TipoSegmentoBUST]],TipoSegmentoBUST,2,0)</f>
        <v>Empresarial M.E NG</v>
      </c>
      <c r="I56" s="88" t="s">
        <v>371</v>
      </c>
      <c r="J56" s="88" t="s">
        <v>371</v>
      </c>
    </row>
    <row r="57" spans="3:12" ht="18">
      <c r="C57" s="201" t="s">
        <v>70</v>
      </c>
      <c r="D57" s="188" t="s">
        <v>28</v>
      </c>
      <c r="E57" s="189" t="s">
        <v>29</v>
      </c>
      <c r="F57" s="33">
        <v>2023</v>
      </c>
      <c r="G57" s="190">
        <v>4</v>
      </c>
      <c r="H57" s="191" t="str">
        <f>VLOOKUP(Tabla15[[#This Row],[TipoSegmentoBUST]],TipoSegmentoBUST,2,0)</f>
        <v>Vivienda M.N</v>
      </c>
      <c r="I57" s="88" t="s">
        <v>371</v>
      </c>
      <c r="J57" s="88" t="s">
        <v>371</v>
      </c>
    </row>
    <row r="58" spans="3:12" ht="18">
      <c r="C58" s="201" t="s">
        <v>71</v>
      </c>
      <c r="D58" s="188" t="s">
        <v>28</v>
      </c>
      <c r="E58" s="189" t="s">
        <v>29</v>
      </c>
      <c r="F58" s="33">
        <v>2023</v>
      </c>
      <c r="G58" s="190">
        <v>5</v>
      </c>
      <c r="H58" s="191" t="str">
        <f>VLOOKUP(Tabla15[[#This Row],[TipoSegmentoBUST]],TipoSegmentoBUST,2,0)</f>
        <v>Vivienda M.E</v>
      </c>
      <c r="I58" s="88" t="s">
        <v>371</v>
      </c>
      <c r="J58" s="88" t="s">
        <v>371</v>
      </c>
    </row>
    <row r="59" spans="3:12" ht="18">
      <c r="C59" s="201" t="s">
        <v>72</v>
      </c>
      <c r="D59" s="188" t="s">
        <v>28</v>
      </c>
      <c r="E59" s="189" t="s">
        <v>29</v>
      </c>
      <c r="F59" s="33">
        <v>2023</v>
      </c>
      <c r="G59" s="190">
        <v>6</v>
      </c>
      <c r="H59" s="191" t="str">
        <f>VLOOKUP(Tabla15[[#This Row],[TipoSegmentoBUST]],TipoSegmentoBUST,2,0)</f>
        <v>Consumo</v>
      </c>
      <c r="I59" s="88" t="s">
        <v>371</v>
      </c>
      <c r="J59" s="88" t="s">
        <v>371</v>
      </c>
    </row>
    <row r="60" spans="3:12" ht="18">
      <c r="C60" s="201" t="s">
        <v>73</v>
      </c>
      <c r="D60" s="188" t="s">
        <v>28</v>
      </c>
      <c r="E60" s="189" t="s">
        <v>29</v>
      </c>
      <c r="F60" s="33">
        <v>2023</v>
      </c>
      <c r="G60" s="190">
        <v>7</v>
      </c>
      <c r="H60" s="191" t="str">
        <f>VLOOKUP(Tabla15[[#This Row],[TipoSegmentoBUST]],TipoSegmentoBUST,2,0)</f>
        <v>Tarjetas de crédito</v>
      </c>
      <c r="I60" s="88" t="s">
        <v>371</v>
      </c>
      <c r="J60" s="88" t="s">
        <v>371</v>
      </c>
    </row>
    <row r="61" spans="3:12" ht="18">
      <c r="C61" s="201" t="s">
        <v>74</v>
      </c>
      <c r="D61" s="188" t="s">
        <v>28</v>
      </c>
      <c r="E61" s="189" t="s">
        <v>29</v>
      </c>
      <c r="F61" s="33">
        <v>2023</v>
      </c>
      <c r="G61" s="190">
        <v>8</v>
      </c>
      <c r="H61" s="191" t="str">
        <f>VLOOKUP(Tabla15[[#This Row],[TipoSegmentoBUST]],TipoSegmentoBUST,2,0)</f>
        <v>Personal empresarial</v>
      </c>
      <c r="I61" s="88" t="s">
        <v>371</v>
      </c>
      <c r="J61" s="88" t="s">
        <v>371</v>
      </c>
    </row>
    <row r="62" spans="3:12" ht="18">
      <c r="C62" s="201" t="s">
        <v>75</v>
      </c>
      <c r="D62" s="188" t="s">
        <v>28</v>
      </c>
      <c r="E62" s="189" t="s">
        <v>29</v>
      </c>
      <c r="F62" s="205">
        <v>2023</v>
      </c>
      <c r="G62" s="190">
        <v>9</v>
      </c>
      <c r="H62" s="191" t="str">
        <f>VLOOKUP(Tabla15[[#This Row],[TipoSegmentoBUST]],TipoSegmentoBUST,2,0)</f>
        <v>Vehículos</v>
      </c>
      <c r="I62" s="88" t="s">
        <v>371</v>
      </c>
      <c r="J62" s="88" t="s">
        <v>371</v>
      </c>
      <c r="K62" s="206"/>
      <c r="L62" s="206"/>
    </row>
    <row r="63" spans="3:12">
      <c r="F63" s="222"/>
      <c r="L63" s="206"/>
    </row>
    <row r="64" spans="3:12">
      <c r="F64" s="222"/>
      <c r="L64" s="206"/>
    </row>
    <row r="65" spans="3:12" ht="33" customHeight="1">
      <c r="C65" s="12" t="s">
        <v>395</v>
      </c>
      <c r="D65" s="12"/>
      <c r="E65" s="12"/>
      <c r="F65" s="223"/>
      <c r="G65" s="12"/>
      <c r="H65" s="12"/>
      <c r="I65" s="12"/>
      <c r="J65" s="12"/>
      <c r="K65" s="12"/>
      <c r="L65" s="206"/>
    </row>
    <row r="66" spans="3:12" ht="42.75" customHeight="1" thickBot="1">
      <c r="C66" s="68" t="s">
        <v>8</v>
      </c>
      <c r="D66" s="68" t="s">
        <v>9</v>
      </c>
      <c r="E66" s="68" t="s">
        <v>10</v>
      </c>
      <c r="F66" s="66" t="s">
        <v>11</v>
      </c>
      <c r="G66" s="68" t="s">
        <v>15</v>
      </c>
      <c r="H66" s="68" t="s">
        <v>454</v>
      </c>
      <c r="I66" s="68" t="s">
        <v>18</v>
      </c>
      <c r="J66" s="68" t="s">
        <v>455</v>
      </c>
      <c r="K66" s="68" t="s">
        <v>19</v>
      </c>
      <c r="L66" s="206"/>
    </row>
    <row r="67" spans="3:12" ht="18">
      <c r="C67" s="151" t="s">
        <v>76</v>
      </c>
      <c r="D67" s="152" t="s">
        <v>28</v>
      </c>
      <c r="E67" s="152" t="s">
        <v>29</v>
      </c>
      <c r="F67" s="202">
        <v>2023</v>
      </c>
      <c r="G67" s="107">
        <v>1</v>
      </c>
      <c r="H67" s="161" t="str">
        <f>VLOOKUP(Tabla16[[#This Row],[TipoSegmentoBUST]],TipoSegmentoBUST,2,0)</f>
        <v>Empresarial M.N</v>
      </c>
      <c r="I67" s="107">
        <v>1</v>
      </c>
      <c r="J67" s="161" t="str">
        <f>VLOOKUP(Tabla16[[#This Row],[TipoColateral]],TipoColateralBUST,2,0)</f>
        <v>Edificios</v>
      </c>
      <c r="K67" s="90" t="s">
        <v>371</v>
      </c>
      <c r="L67" s="206"/>
    </row>
    <row r="68" spans="3:12" ht="18">
      <c r="C68" s="153" t="s">
        <v>77</v>
      </c>
      <c r="D68" s="30" t="s">
        <v>28</v>
      </c>
      <c r="E68" s="30" t="s">
        <v>29</v>
      </c>
      <c r="F68" s="33">
        <v>2023</v>
      </c>
      <c r="G68" s="32">
        <v>2</v>
      </c>
      <c r="H68" s="163" t="str">
        <f>VLOOKUP(Tabla16[[#This Row],[TipoSegmentoBUST]],TipoSegmentoBUST,2,0)</f>
        <v>Empresarial M.E G</v>
      </c>
      <c r="I68" s="32">
        <v>1</v>
      </c>
      <c r="J68" s="163" t="str">
        <f>VLOOKUP(Tabla16[[#This Row],[TipoColateral]],TipoColateralBUST,2,0)</f>
        <v>Edificios</v>
      </c>
      <c r="K68" s="91" t="s">
        <v>371</v>
      </c>
      <c r="L68" s="206"/>
    </row>
    <row r="69" spans="3:12" ht="18">
      <c r="C69" s="153" t="s">
        <v>78</v>
      </c>
      <c r="D69" s="30" t="s">
        <v>28</v>
      </c>
      <c r="E69" s="30" t="s">
        <v>29</v>
      </c>
      <c r="F69" s="33">
        <v>2023</v>
      </c>
      <c r="G69" s="32">
        <v>3</v>
      </c>
      <c r="H69" s="163" t="str">
        <f>VLOOKUP(Tabla16[[#This Row],[TipoSegmentoBUST]],TipoSegmentoBUST,2,0)</f>
        <v>Empresarial M.E NG</v>
      </c>
      <c r="I69" s="32">
        <v>1</v>
      </c>
      <c r="J69" s="163" t="str">
        <f>VLOOKUP(Tabla16[[#This Row],[TipoColateral]],TipoColateralBUST,2,0)</f>
        <v>Edificios</v>
      </c>
      <c r="K69" s="91" t="s">
        <v>371</v>
      </c>
      <c r="L69" s="206"/>
    </row>
    <row r="70" spans="3:12" ht="18">
      <c r="C70" s="153" t="s">
        <v>79</v>
      </c>
      <c r="D70" s="30" t="s">
        <v>28</v>
      </c>
      <c r="E70" s="30" t="s">
        <v>29</v>
      </c>
      <c r="F70" s="33">
        <v>2023</v>
      </c>
      <c r="G70" s="32">
        <v>4</v>
      </c>
      <c r="H70" s="163" t="str">
        <f>VLOOKUP(Tabla16[[#This Row],[TipoSegmentoBUST]],TipoSegmentoBUST,2,0)</f>
        <v>Vivienda M.N</v>
      </c>
      <c r="I70" s="32">
        <v>1</v>
      </c>
      <c r="J70" s="163" t="str">
        <f>VLOOKUP(Tabla16[[#This Row],[TipoColateral]],TipoColateralBUST,2,0)</f>
        <v>Edificios</v>
      </c>
      <c r="K70" s="91" t="s">
        <v>371</v>
      </c>
      <c r="L70" s="206"/>
    </row>
    <row r="71" spans="3:12" ht="18">
      <c r="C71" s="153" t="s">
        <v>80</v>
      </c>
      <c r="D71" s="30" t="s">
        <v>28</v>
      </c>
      <c r="E71" s="30" t="s">
        <v>29</v>
      </c>
      <c r="F71" s="33">
        <v>2023</v>
      </c>
      <c r="G71" s="32">
        <v>5</v>
      </c>
      <c r="H71" s="163" t="str">
        <f>VLOOKUP(Tabla16[[#This Row],[TipoSegmentoBUST]],TipoSegmentoBUST,2,0)</f>
        <v>Vivienda M.E</v>
      </c>
      <c r="I71" s="32">
        <v>1</v>
      </c>
      <c r="J71" s="163" t="str">
        <f>VLOOKUP(Tabla16[[#This Row],[TipoColateral]],TipoColateralBUST,2,0)</f>
        <v>Edificios</v>
      </c>
      <c r="K71" s="91" t="s">
        <v>371</v>
      </c>
      <c r="L71" s="206"/>
    </row>
    <row r="72" spans="3:12" ht="18">
      <c r="C72" s="153" t="s">
        <v>81</v>
      </c>
      <c r="D72" s="30" t="s">
        <v>28</v>
      </c>
      <c r="E72" s="30" t="s">
        <v>29</v>
      </c>
      <c r="F72" s="33">
        <v>2023</v>
      </c>
      <c r="G72" s="32">
        <v>6</v>
      </c>
      <c r="H72" s="163" t="str">
        <f>VLOOKUP(Tabla16[[#This Row],[TipoSegmentoBUST]],TipoSegmentoBUST,2,0)</f>
        <v>Consumo</v>
      </c>
      <c r="I72" s="32">
        <v>1</v>
      </c>
      <c r="J72" s="163" t="str">
        <f>VLOOKUP(Tabla16[[#This Row],[TipoColateral]],TipoColateralBUST,2,0)</f>
        <v>Edificios</v>
      </c>
      <c r="K72" s="91" t="s">
        <v>371</v>
      </c>
      <c r="L72" s="206"/>
    </row>
    <row r="73" spans="3:12" ht="18">
      <c r="C73" s="153" t="s">
        <v>82</v>
      </c>
      <c r="D73" s="30" t="s">
        <v>28</v>
      </c>
      <c r="E73" s="30" t="s">
        <v>29</v>
      </c>
      <c r="F73" s="33">
        <v>2023</v>
      </c>
      <c r="G73" s="32">
        <v>7</v>
      </c>
      <c r="H73" s="163" t="str">
        <f>VLOOKUP(Tabla16[[#This Row],[TipoSegmentoBUST]],TipoSegmentoBUST,2,0)</f>
        <v>Tarjetas de crédito</v>
      </c>
      <c r="I73" s="32">
        <v>1</v>
      </c>
      <c r="J73" s="163" t="str">
        <f>VLOOKUP(Tabla16[[#This Row],[TipoColateral]],TipoColateralBUST,2,0)</f>
        <v>Edificios</v>
      </c>
      <c r="K73" s="91" t="s">
        <v>371</v>
      </c>
      <c r="L73" s="206"/>
    </row>
    <row r="74" spans="3:12" ht="18">
      <c r="C74" s="153" t="s">
        <v>83</v>
      </c>
      <c r="D74" s="30" t="s">
        <v>28</v>
      </c>
      <c r="E74" s="30" t="s">
        <v>29</v>
      </c>
      <c r="F74" s="33">
        <v>2023</v>
      </c>
      <c r="G74" s="32">
        <v>8</v>
      </c>
      <c r="H74" s="163" t="str">
        <f>VLOOKUP(Tabla16[[#This Row],[TipoSegmentoBUST]],TipoSegmentoBUST,2,0)</f>
        <v>Personal empresarial</v>
      </c>
      <c r="I74" s="32">
        <v>1</v>
      </c>
      <c r="J74" s="163" t="str">
        <f>VLOOKUP(Tabla16[[#This Row],[TipoColateral]],TipoColateralBUST,2,0)</f>
        <v>Edificios</v>
      </c>
      <c r="K74" s="91" t="s">
        <v>371</v>
      </c>
      <c r="L74" s="206"/>
    </row>
    <row r="75" spans="3:12" ht="18.600000000000001" thickBot="1">
      <c r="C75" s="184" t="s">
        <v>84</v>
      </c>
      <c r="D75" s="185" t="s">
        <v>28</v>
      </c>
      <c r="E75" s="185" t="s">
        <v>29</v>
      </c>
      <c r="F75" s="204">
        <v>2023</v>
      </c>
      <c r="G75" s="186">
        <v>9</v>
      </c>
      <c r="H75" s="187" t="str">
        <f>VLOOKUP(Tabla16[[#This Row],[TipoSegmentoBUST]],TipoSegmentoBUST,2,0)</f>
        <v>Vehículos</v>
      </c>
      <c r="I75" s="186">
        <v>1</v>
      </c>
      <c r="J75" s="187" t="str">
        <f>VLOOKUP(Tabla16[[#This Row],[TipoColateral]],TipoColateralBUST,2,0)</f>
        <v>Edificios</v>
      </c>
      <c r="K75" s="210" t="s">
        <v>371</v>
      </c>
      <c r="L75" s="206"/>
    </row>
    <row r="76" spans="3:12" ht="18">
      <c r="C76" s="153" t="s">
        <v>85</v>
      </c>
      <c r="D76" s="152" t="s">
        <v>28</v>
      </c>
      <c r="E76" s="152" t="s">
        <v>29</v>
      </c>
      <c r="F76" s="202">
        <v>2023</v>
      </c>
      <c r="G76" s="107">
        <v>1</v>
      </c>
      <c r="H76" s="161" t="str">
        <f>VLOOKUP(Tabla16[[#This Row],[TipoSegmentoBUST]],TipoSegmentoBUST,2,0)</f>
        <v>Empresarial M.N</v>
      </c>
      <c r="I76" s="107">
        <v>2</v>
      </c>
      <c r="J76" s="161" t="str">
        <f>VLOOKUP(Tabla16[[#This Row],[TipoColateral]],TipoColateralBUST,2,0)</f>
        <v>Residencia</v>
      </c>
      <c r="K76" s="91" t="s">
        <v>371</v>
      </c>
      <c r="L76" s="206"/>
    </row>
    <row r="77" spans="3:12" ht="18">
      <c r="C77" s="153" t="s">
        <v>86</v>
      </c>
      <c r="D77" s="30" t="s">
        <v>28</v>
      </c>
      <c r="E77" s="30" t="s">
        <v>29</v>
      </c>
      <c r="F77" s="33">
        <v>2023</v>
      </c>
      <c r="G77" s="32">
        <v>2</v>
      </c>
      <c r="H77" s="163" t="str">
        <f>VLOOKUP(Tabla16[[#This Row],[TipoSegmentoBUST]],TipoSegmentoBUST,2,0)</f>
        <v>Empresarial M.E G</v>
      </c>
      <c r="I77" s="32">
        <v>2</v>
      </c>
      <c r="J77" s="163" t="str">
        <f>VLOOKUP(Tabla16[[#This Row],[TipoColateral]],TipoColateralBUST,2,0)</f>
        <v>Residencia</v>
      </c>
      <c r="K77" s="91" t="s">
        <v>371</v>
      </c>
      <c r="L77" s="206"/>
    </row>
    <row r="78" spans="3:12" ht="18">
      <c r="C78" s="153" t="s">
        <v>87</v>
      </c>
      <c r="D78" s="30" t="s">
        <v>28</v>
      </c>
      <c r="E78" s="30" t="s">
        <v>29</v>
      </c>
      <c r="F78" s="33">
        <v>2023</v>
      </c>
      <c r="G78" s="32">
        <v>3</v>
      </c>
      <c r="H78" s="163" t="str">
        <f>VLOOKUP(Tabla16[[#This Row],[TipoSegmentoBUST]],TipoSegmentoBUST,2,0)</f>
        <v>Empresarial M.E NG</v>
      </c>
      <c r="I78" s="32">
        <v>2</v>
      </c>
      <c r="J78" s="163" t="str">
        <f>VLOOKUP(Tabla16[[#This Row],[TipoColateral]],TipoColateralBUST,2,0)</f>
        <v>Residencia</v>
      </c>
      <c r="K78" s="91" t="s">
        <v>371</v>
      </c>
      <c r="L78" s="206"/>
    </row>
    <row r="79" spans="3:12" ht="18">
      <c r="C79" s="153" t="s">
        <v>88</v>
      </c>
      <c r="D79" s="30" t="s">
        <v>28</v>
      </c>
      <c r="E79" s="30" t="s">
        <v>29</v>
      </c>
      <c r="F79" s="33">
        <v>2023</v>
      </c>
      <c r="G79" s="32">
        <v>4</v>
      </c>
      <c r="H79" s="163" t="str">
        <f>VLOOKUP(Tabla16[[#This Row],[TipoSegmentoBUST]],TipoSegmentoBUST,2,0)</f>
        <v>Vivienda M.N</v>
      </c>
      <c r="I79" s="32">
        <v>2</v>
      </c>
      <c r="J79" s="163" t="str">
        <f>VLOOKUP(Tabla16[[#This Row],[TipoColateral]],TipoColateralBUST,2,0)</f>
        <v>Residencia</v>
      </c>
      <c r="K79" s="91" t="s">
        <v>371</v>
      </c>
      <c r="L79" s="206"/>
    </row>
    <row r="80" spans="3:12" ht="18">
      <c r="C80" s="153" t="s">
        <v>89</v>
      </c>
      <c r="D80" s="30" t="s">
        <v>28</v>
      </c>
      <c r="E80" s="30" t="s">
        <v>29</v>
      </c>
      <c r="F80" s="33">
        <v>2023</v>
      </c>
      <c r="G80" s="32">
        <v>5</v>
      </c>
      <c r="H80" s="163" t="str">
        <f>VLOOKUP(Tabla16[[#This Row],[TipoSegmentoBUST]],TipoSegmentoBUST,2,0)</f>
        <v>Vivienda M.E</v>
      </c>
      <c r="I80" s="32">
        <v>2</v>
      </c>
      <c r="J80" s="163" t="str">
        <f>VLOOKUP(Tabla16[[#This Row],[TipoColateral]],TipoColateralBUST,2,0)</f>
        <v>Residencia</v>
      </c>
      <c r="K80" s="91" t="s">
        <v>371</v>
      </c>
      <c r="L80" s="206"/>
    </row>
    <row r="81" spans="3:12" ht="18">
      <c r="C81" s="153" t="s">
        <v>90</v>
      </c>
      <c r="D81" s="30" t="s">
        <v>28</v>
      </c>
      <c r="E81" s="30" t="s">
        <v>29</v>
      </c>
      <c r="F81" s="33">
        <v>2023</v>
      </c>
      <c r="G81" s="32">
        <v>6</v>
      </c>
      <c r="H81" s="163" t="str">
        <f>VLOOKUP(Tabla16[[#This Row],[TipoSegmentoBUST]],TipoSegmentoBUST,2,0)</f>
        <v>Consumo</v>
      </c>
      <c r="I81" s="32">
        <v>2</v>
      </c>
      <c r="J81" s="163" t="str">
        <f>VLOOKUP(Tabla16[[#This Row],[TipoColateral]],TipoColateralBUST,2,0)</f>
        <v>Residencia</v>
      </c>
      <c r="K81" s="91" t="s">
        <v>371</v>
      </c>
      <c r="L81" s="206"/>
    </row>
    <row r="82" spans="3:12" ht="18">
      <c r="C82" s="153" t="s">
        <v>91</v>
      </c>
      <c r="D82" s="30" t="s">
        <v>28</v>
      </c>
      <c r="E82" s="30" t="s">
        <v>29</v>
      </c>
      <c r="F82" s="33">
        <v>2023</v>
      </c>
      <c r="G82" s="32">
        <v>7</v>
      </c>
      <c r="H82" s="163" t="str">
        <f>VLOOKUP(Tabla16[[#This Row],[TipoSegmentoBUST]],TipoSegmentoBUST,2,0)</f>
        <v>Tarjetas de crédito</v>
      </c>
      <c r="I82" s="32">
        <v>2</v>
      </c>
      <c r="J82" s="163" t="str">
        <f>VLOOKUP(Tabla16[[#This Row],[TipoColateral]],TipoColateralBUST,2,0)</f>
        <v>Residencia</v>
      </c>
      <c r="K82" s="91" t="s">
        <v>371</v>
      </c>
      <c r="L82" s="206"/>
    </row>
    <row r="83" spans="3:12" ht="18">
      <c r="C83" s="153" t="s">
        <v>92</v>
      </c>
      <c r="D83" s="30" t="s">
        <v>28</v>
      </c>
      <c r="E83" s="30" t="s">
        <v>29</v>
      </c>
      <c r="F83" s="33">
        <v>2023</v>
      </c>
      <c r="G83" s="32">
        <v>8</v>
      </c>
      <c r="H83" s="163" t="str">
        <f>VLOOKUP(Tabla16[[#This Row],[TipoSegmentoBUST]],TipoSegmentoBUST,2,0)</f>
        <v>Personal empresarial</v>
      </c>
      <c r="I83" s="32">
        <v>2</v>
      </c>
      <c r="J83" s="163" t="str">
        <f>VLOOKUP(Tabla16[[#This Row],[TipoColateral]],TipoColateralBUST,2,0)</f>
        <v>Residencia</v>
      </c>
      <c r="K83" s="91" t="s">
        <v>371</v>
      </c>
      <c r="L83" s="206"/>
    </row>
    <row r="84" spans="3:12" ht="18.600000000000001" thickBot="1">
      <c r="C84" s="184" t="s">
        <v>93</v>
      </c>
      <c r="D84" s="185" t="s">
        <v>28</v>
      </c>
      <c r="E84" s="185" t="s">
        <v>29</v>
      </c>
      <c r="F84" s="204">
        <v>2023</v>
      </c>
      <c r="G84" s="186">
        <v>9</v>
      </c>
      <c r="H84" s="187" t="str">
        <f>VLOOKUP(Tabla16[[#This Row],[TipoSegmentoBUST]],TipoSegmentoBUST,2,0)</f>
        <v>Vehículos</v>
      </c>
      <c r="I84" s="186">
        <v>2</v>
      </c>
      <c r="J84" s="187" t="str">
        <f>VLOOKUP(Tabla16[[#This Row],[TipoColateral]],TipoColateralBUST,2,0)</f>
        <v>Residencia</v>
      </c>
      <c r="K84" s="210" t="s">
        <v>371</v>
      </c>
      <c r="L84" s="206"/>
    </row>
    <row r="85" spans="3:12" ht="18">
      <c r="C85" s="153" t="s">
        <v>94</v>
      </c>
      <c r="D85" s="152" t="s">
        <v>28</v>
      </c>
      <c r="E85" s="152" t="s">
        <v>29</v>
      </c>
      <c r="F85" s="202">
        <v>2023</v>
      </c>
      <c r="G85" s="107">
        <v>1</v>
      </c>
      <c r="H85" s="161" t="str">
        <f>VLOOKUP(Tabla16[[#This Row],[TipoSegmentoBUST]],TipoSegmentoBUST,2,0)</f>
        <v>Empresarial M.N</v>
      </c>
      <c r="I85" s="107">
        <v>3</v>
      </c>
      <c r="J85" s="161" t="str">
        <f>VLOOKUP(Tabla16[[#This Row],[TipoColateral]],TipoColateralBUST,2,0)</f>
        <v>Terrenos</v>
      </c>
      <c r="K85" s="91" t="s">
        <v>371</v>
      </c>
      <c r="L85" s="206"/>
    </row>
    <row r="86" spans="3:12" ht="18">
      <c r="C86" s="153" t="s">
        <v>95</v>
      </c>
      <c r="D86" s="30" t="s">
        <v>28</v>
      </c>
      <c r="E86" s="30" t="s">
        <v>29</v>
      </c>
      <c r="F86" s="33">
        <v>2023</v>
      </c>
      <c r="G86" s="32">
        <v>2</v>
      </c>
      <c r="H86" s="163" t="str">
        <f>VLOOKUP(Tabla16[[#This Row],[TipoSegmentoBUST]],TipoSegmentoBUST,2,0)</f>
        <v>Empresarial M.E G</v>
      </c>
      <c r="I86" s="32">
        <v>3</v>
      </c>
      <c r="J86" s="163" t="str">
        <f>VLOOKUP(Tabla16[[#This Row],[TipoColateral]],TipoColateralBUST,2,0)</f>
        <v>Terrenos</v>
      </c>
      <c r="K86" s="91" t="s">
        <v>371</v>
      </c>
      <c r="L86" s="206"/>
    </row>
    <row r="87" spans="3:12" ht="18">
      <c r="C87" s="153" t="s">
        <v>96</v>
      </c>
      <c r="D87" s="30" t="s">
        <v>28</v>
      </c>
      <c r="E87" s="30" t="s">
        <v>29</v>
      </c>
      <c r="F87" s="33">
        <v>2023</v>
      </c>
      <c r="G87" s="32">
        <v>3</v>
      </c>
      <c r="H87" s="163" t="str">
        <f>VLOOKUP(Tabla16[[#This Row],[TipoSegmentoBUST]],TipoSegmentoBUST,2,0)</f>
        <v>Empresarial M.E NG</v>
      </c>
      <c r="I87" s="32">
        <v>3</v>
      </c>
      <c r="J87" s="163" t="str">
        <f>VLOOKUP(Tabla16[[#This Row],[TipoColateral]],TipoColateralBUST,2,0)</f>
        <v>Terrenos</v>
      </c>
      <c r="K87" s="91" t="s">
        <v>371</v>
      </c>
      <c r="L87" s="206"/>
    </row>
    <row r="88" spans="3:12" ht="18">
      <c r="C88" s="153" t="s">
        <v>97</v>
      </c>
      <c r="D88" s="30" t="s">
        <v>28</v>
      </c>
      <c r="E88" s="30" t="s">
        <v>29</v>
      </c>
      <c r="F88" s="33">
        <v>2023</v>
      </c>
      <c r="G88" s="32">
        <v>4</v>
      </c>
      <c r="H88" s="163" t="str">
        <f>VLOOKUP(Tabla16[[#This Row],[TipoSegmentoBUST]],TipoSegmentoBUST,2,0)</f>
        <v>Vivienda M.N</v>
      </c>
      <c r="I88" s="32">
        <v>3</v>
      </c>
      <c r="J88" s="163" t="str">
        <f>VLOOKUP(Tabla16[[#This Row],[TipoColateral]],TipoColateralBUST,2,0)</f>
        <v>Terrenos</v>
      </c>
      <c r="K88" s="91" t="s">
        <v>371</v>
      </c>
      <c r="L88" s="206"/>
    </row>
    <row r="89" spans="3:12" ht="18">
      <c r="C89" s="153" t="s">
        <v>98</v>
      </c>
      <c r="D89" s="30" t="s">
        <v>28</v>
      </c>
      <c r="E89" s="30" t="s">
        <v>29</v>
      </c>
      <c r="F89" s="33">
        <v>2023</v>
      </c>
      <c r="G89" s="32">
        <v>5</v>
      </c>
      <c r="H89" s="163" t="str">
        <f>VLOOKUP(Tabla16[[#This Row],[TipoSegmentoBUST]],TipoSegmentoBUST,2,0)</f>
        <v>Vivienda M.E</v>
      </c>
      <c r="I89" s="32">
        <v>3</v>
      </c>
      <c r="J89" s="163" t="str">
        <f>VLOOKUP(Tabla16[[#This Row],[TipoColateral]],TipoColateralBUST,2,0)</f>
        <v>Terrenos</v>
      </c>
      <c r="K89" s="91" t="s">
        <v>371</v>
      </c>
      <c r="L89" s="206"/>
    </row>
    <row r="90" spans="3:12" ht="18">
      <c r="C90" s="153" t="s">
        <v>99</v>
      </c>
      <c r="D90" s="30" t="s">
        <v>28</v>
      </c>
      <c r="E90" s="30" t="s">
        <v>29</v>
      </c>
      <c r="F90" s="33">
        <v>2023</v>
      </c>
      <c r="G90" s="32">
        <v>6</v>
      </c>
      <c r="H90" s="163" t="str">
        <f>VLOOKUP(Tabla16[[#This Row],[TipoSegmentoBUST]],TipoSegmentoBUST,2,0)</f>
        <v>Consumo</v>
      </c>
      <c r="I90" s="32">
        <v>3</v>
      </c>
      <c r="J90" s="163" t="str">
        <f>VLOOKUP(Tabla16[[#This Row],[TipoColateral]],TipoColateralBUST,2,0)</f>
        <v>Terrenos</v>
      </c>
      <c r="K90" s="91" t="s">
        <v>371</v>
      </c>
      <c r="L90" s="206"/>
    </row>
    <row r="91" spans="3:12" ht="18">
      <c r="C91" s="153" t="s">
        <v>100</v>
      </c>
      <c r="D91" s="30" t="s">
        <v>28</v>
      </c>
      <c r="E91" s="30" t="s">
        <v>29</v>
      </c>
      <c r="F91" s="33">
        <v>2023</v>
      </c>
      <c r="G91" s="32">
        <v>7</v>
      </c>
      <c r="H91" s="163" t="str">
        <f>VLOOKUP(Tabla16[[#This Row],[TipoSegmentoBUST]],TipoSegmentoBUST,2,0)</f>
        <v>Tarjetas de crédito</v>
      </c>
      <c r="I91" s="32">
        <v>3</v>
      </c>
      <c r="J91" s="163" t="str">
        <f>VLOOKUP(Tabla16[[#This Row],[TipoColateral]],TipoColateralBUST,2,0)</f>
        <v>Terrenos</v>
      </c>
      <c r="K91" s="91" t="s">
        <v>371</v>
      </c>
      <c r="L91" s="206"/>
    </row>
    <row r="92" spans="3:12" ht="18">
      <c r="C92" s="153" t="s">
        <v>101</v>
      </c>
      <c r="D92" s="30" t="s">
        <v>28</v>
      </c>
      <c r="E92" s="30" t="s">
        <v>29</v>
      </c>
      <c r="F92" s="33">
        <v>2023</v>
      </c>
      <c r="G92" s="32">
        <v>8</v>
      </c>
      <c r="H92" s="163" t="str">
        <f>VLOOKUP(Tabla16[[#This Row],[TipoSegmentoBUST]],TipoSegmentoBUST,2,0)</f>
        <v>Personal empresarial</v>
      </c>
      <c r="I92" s="32">
        <v>3</v>
      </c>
      <c r="J92" s="163" t="str">
        <f>VLOOKUP(Tabla16[[#This Row],[TipoColateral]],TipoColateralBUST,2,0)</f>
        <v>Terrenos</v>
      </c>
      <c r="K92" s="91" t="s">
        <v>371</v>
      </c>
      <c r="L92" s="206"/>
    </row>
    <row r="93" spans="3:12" ht="18.600000000000001" thickBot="1">
      <c r="C93" s="184" t="s">
        <v>107</v>
      </c>
      <c r="D93" s="30" t="s">
        <v>28</v>
      </c>
      <c r="E93" s="30" t="s">
        <v>29</v>
      </c>
      <c r="F93" s="204">
        <v>2023</v>
      </c>
      <c r="G93" s="32">
        <v>9</v>
      </c>
      <c r="H93" s="163" t="str">
        <f>VLOOKUP(Tabla16[[#This Row],[TipoSegmentoBUST]],TipoSegmentoBUST,2,0)</f>
        <v>Vehículos</v>
      </c>
      <c r="I93" s="32">
        <v>3</v>
      </c>
      <c r="J93" s="163" t="str">
        <f>VLOOKUP(Tabla16[[#This Row],[TipoColateral]],TipoColateralBUST,2,0)</f>
        <v>Terrenos</v>
      </c>
      <c r="K93" s="91" t="s">
        <v>371</v>
      </c>
      <c r="L93" s="206"/>
    </row>
    <row r="94" spans="3:12" ht="18">
      <c r="C94" s="153" t="s">
        <v>102</v>
      </c>
      <c r="D94" s="152" t="s">
        <v>28</v>
      </c>
      <c r="E94" s="152" t="s">
        <v>29</v>
      </c>
      <c r="F94" s="202">
        <v>2023</v>
      </c>
      <c r="G94" s="107">
        <v>1</v>
      </c>
      <c r="H94" s="161" t="str">
        <f>VLOOKUP(Tabla16[[#This Row],[TipoSegmentoBUST]],TipoSegmentoBUST,2,0)</f>
        <v>Empresarial M.N</v>
      </c>
      <c r="I94" s="107">
        <v>4</v>
      </c>
      <c r="J94" s="161" t="str">
        <f>VLOOKUP(Tabla16[[#This Row],[TipoColateral]],TipoColateralBUST,2,0)</f>
        <v>Títulos</v>
      </c>
      <c r="K94" s="90" t="s">
        <v>371</v>
      </c>
      <c r="L94" s="206"/>
    </row>
    <row r="95" spans="3:12" ht="18">
      <c r="C95" s="153" t="s">
        <v>108</v>
      </c>
      <c r="D95" s="30" t="s">
        <v>28</v>
      </c>
      <c r="E95" s="30" t="s">
        <v>29</v>
      </c>
      <c r="F95" s="33">
        <v>2023</v>
      </c>
      <c r="G95" s="32">
        <v>2</v>
      </c>
      <c r="H95" s="163" t="str">
        <f>VLOOKUP(Tabla16[[#This Row],[TipoSegmentoBUST]],TipoSegmentoBUST,2,0)</f>
        <v>Empresarial M.E G</v>
      </c>
      <c r="I95" s="32">
        <v>4</v>
      </c>
      <c r="J95" s="163" t="str">
        <f>VLOOKUP(Tabla16[[#This Row],[TipoColateral]],TipoColateralBUST,2,0)</f>
        <v>Títulos</v>
      </c>
      <c r="K95" s="91" t="s">
        <v>371</v>
      </c>
      <c r="L95" s="206"/>
    </row>
    <row r="96" spans="3:12" ht="18">
      <c r="C96" s="153" t="s">
        <v>109</v>
      </c>
      <c r="D96" s="30" t="s">
        <v>28</v>
      </c>
      <c r="E96" s="30" t="s">
        <v>29</v>
      </c>
      <c r="F96" s="33">
        <v>2023</v>
      </c>
      <c r="G96" s="32">
        <v>3</v>
      </c>
      <c r="H96" s="163" t="str">
        <f>VLOOKUP(Tabla16[[#This Row],[TipoSegmentoBUST]],TipoSegmentoBUST,2,0)</f>
        <v>Empresarial M.E NG</v>
      </c>
      <c r="I96" s="32">
        <v>4</v>
      </c>
      <c r="J96" s="163" t="str">
        <f>VLOOKUP(Tabla16[[#This Row],[TipoColateral]],TipoColateralBUST,2,0)</f>
        <v>Títulos</v>
      </c>
      <c r="K96" s="91" t="s">
        <v>371</v>
      </c>
      <c r="L96" s="206"/>
    </row>
    <row r="97" spans="3:12" ht="18">
      <c r="C97" s="153" t="s">
        <v>110</v>
      </c>
      <c r="D97" s="30" t="s">
        <v>28</v>
      </c>
      <c r="E97" s="30" t="s">
        <v>29</v>
      </c>
      <c r="F97" s="33">
        <v>2023</v>
      </c>
      <c r="G97" s="32">
        <v>4</v>
      </c>
      <c r="H97" s="163" t="str">
        <f>VLOOKUP(Tabla16[[#This Row],[TipoSegmentoBUST]],TipoSegmentoBUST,2,0)</f>
        <v>Vivienda M.N</v>
      </c>
      <c r="I97" s="32">
        <v>4</v>
      </c>
      <c r="J97" s="163" t="str">
        <f>VLOOKUP(Tabla16[[#This Row],[TipoColateral]],TipoColateralBUST,2,0)</f>
        <v>Títulos</v>
      </c>
      <c r="K97" s="91" t="s">
        <v>371</v>
      </c>
      <c r="L97" s="206"/>
    </row>
    <row r="98" spans="3:12" ht="18">
      <c r="C98" s="153" t="s">
        <v>111</v>
      </c>
      <c r="D98" s="30" t="s">
        <v>28</v>
      </c>
      <c r="E98" s="30" t="s">
        <v>29</v>
      </c>
      <c r="F98" s="33">
        <v>2023</v>
      </c>
      <c r="G98" s="32">
        <v>5</v>
      </c>
      <c r="H98" s="163" t="str">
        <f>VLOOKUP(Tabla16[[#This Row],[TipoSegmentoBUST]],TipoSegmentoBUST,2,0)</f>
        <v>Vivienda M.E</v>
      </c>
      <c r="I98" s="32">
        <v>4</v>
      </c>
      <c r="J98" s="163" t="str">
        <f>VLOOKUP(Tabla16[[#This Row],[TipoColateral]],TipoColateralBUST,2,0)</f>
        <v>Títulos</v>
      </c>
      <c r="K98" s="91" t="s">
        <v>371</v>
      </c>
      <c r="L98" s="206"/>
    </row>
    <row r="99" spans="3:12" ht="18">
      <c r="C99" s="153" t="s">
        <v>112</v>
      </c>
      <c r="D99" s="30" t="s">
        <v>28</v>
      </c>
      <c r="E99" s="30" t="s">
        <v>29</v>
      </c>
      <c r="F99" s="33">
        <v>2023</v>
      </c>
      <c r="G99" s="32">
        <v>6</v>
      </c>
      <c r="H99" s="163" t="str">
        <f>VLOOKUP(Tabla16[[#This Row],[TipoSegmentoBUST]],TipoSegmentoBUST,2,0)</f>
        <v>Consumo</v>
      </c>
      <c r="I99" s="32">
        <v>4</v>
      </c>
      <c r="J99" s="163" t="str">
        <f>VLOOKUP(Tabla16[[#This Row],[TipoColateral]],TipoColateralBUST,2,0)</f>
        <v>Títulos</v>
      </c>
      <c r="K99" s="91" t="s">
        <v>371</v>
      </c>
      <c r="L99" s="206"/>
    </row>
    <row r="100" spans="3:12" ht="18">
      <c r="C100" s="153" t="s">
        <v>113</v>
      </c>
      <c r="D100" s="30" t="s">
        <v>28</v>
      </c>
      <c r="E100" s="30" t="s">
        <v>29</v>
      </c>
      <c r="F100" s="33">
        <v>2023</v>
      </c>
      <c r="G100" s="32">
        <v>7</v>
      </c>
      <c r="H100" s="163" t="str">
        <f>VLOOKUP(Tabla16[[#This Row],[TipoSegmentoBUST]],TipoSegmentoBUST,2,0)</f>
        <v>Tarjetas de crédito</v>
      </c>
      <c r="I100" s="32">
        <v>4</v>
      </c>
      <c r="J100" s="163" t="str">
        <f>VLOOKUP(Tabla16[[#This Row],[TipoColateral]],TipoColateralBUST,2,0)</f>
        <v>Títulos</v>
      </c>
      <c r="K100" s="91" t="s">
        <v>371</v>
      </c>
      <c r="L100" s="206"/>
    </row>
    <row r="101" spans="3:12" ht="18">
      <c r="C101" s="153" t="s">
        <v>114</v>
      </c>
      <c r="D101" s="30" t="s">
        <v>28</v>
      </c>
      <c r="E101" s="30" t="s">
        <v>29</v>
      </c>
      <c r="F101" s="33">
        <v>2023</v>
      </c>
      <c r="G101" s="32">
        <v>8</v>
      </c>
      <c r="H101" s="163" t="str">
        <f>VLOOKUP(Tabla16[[#This Row],[TipoSegmentoBUST]],TipoSegmentoBUST,2,0)</f>
        <v>Personal empresarial</v>
      </c>
      <c r="I101" s="32">
        <v>4</v>
      </c>
      <c r="J101" s="163" t="str">
        <f>VLOOKUP(Tabla16[[#This Row],[TipoColateral]],TipoColateralBUST,2,0)</f>
        <v>Títulos</v>
      </c>
      <c r="K101" s="91" t="s">
        <v>371</v>
      </c>
      <c r="L101" s="206"/>
    </row>
    <row r="102" spans="3:12" ht="18.600000000000001" thickBot="1">
      <c r="C102" s="184" t="s">
        <v>115</v>
      </c>
      <c r="D102" s="30" t="s">
        <v>28</v>
      </c>
      <c r="E102" s="30" t="s">
        <v>29</v>
      </c>
      <c r="F102" s="204">
        <v>2023</v>
      </c>
      <c r="G102" s="32">
        <v>9</v>
      </c>
      <c r="H102" s="163" t="str">
        <f>VLOOKUP(Tabla16[[#This Row],[TipoSegmentoBUST]],TipoSegmentoBUST,2,0)</f>
        <v>Vehículos</v>
      </c>
      <c r="I102" s="32">
        <v>4</v>
      </c>
      <c r="J102" s="163" t="str">
        <f>VLOOKUP(Tabla16[[#This Row],[TipoColateral]],TipoColateralBUST,2,0)</f>
        <v>Títulos</v>
      </c>
      <c r="K102" s="91" t="s">
        <v>371</v>
      </c>
      <c r="L102" s="206"/>
    </row>
    <row r="103" spans="3:12" ht="18">
      <c r="C103" s="153" t="s">
        <v>116</v>
      </c>
      <c r="D103" s="152" t="s">
        <v>28</v>
      </c>
      <c r="E103" s="152" t="s">
        <v>29</v>
      </c>
      <c r="F103" s="202">
        <v>2023</v>
      </c>
      <c r="G103" s="107">
        <v>1</v>
      </c>
      <c r="H103" s="161" t="str">
        <f>VLOOKUP(Tabla16[[#This Row],[TipoSegmentoBUST]],TipoSegmentoBUST,2,0)</f>
        <v>Empresarial M.N</v>
      </c>
      <c r="I103" s="107">
        <v>5</v>
      </c>
      <c r="J103" s="161" t="str">
        <f>VLOOKUP(Tabla16[[#This Row],[TipoColateral]],TipoColateralBUST,2,0)</f>
        <v>Vehículos</v>
      </c>
      <c r="K103" s="90" t="s">
        <v>371</v>
      </c>
      <c r="L103" s="206"/>
    </row>
    <row r="104" spans="3:12" ht="18">
      <c r="C104" s="153" t="s">
        <v>117</v>
      </c>
      <c r="D104" s="30" t="s">
        <v>28</v>
      </c>
      <c r="E104" s="30" t="s">
        <v>29</v>
      </c>
      <c r="F104" s="33">
        <v>2023</v>
      </c>
      <c r="G104" s="32">
        <v>2</v>
      </c>
      <c r="H104" s="163" t="str">
        <f>VLOOKUP(Tabla16[[#This Row],[TipoSegmentoBUST]],TipoSegmentoBUST,2,0)</f>
        <v>Empresarial M.E G</v>
      </c>
      <c r="I104" s="32">
        <v>5</v>
      </c>
      <c r="J104" s="163" t="str">
        <f>VLOOKUP(Tabla16[[#This Row],[TipoColateral]],TipoColateralBUST,2,0)</f>
        <v>Vehículos</v>
      </c>
      <c r="K104" s="91" t="s">
        <v>371</v>
      </c>
      <c r="L104" s="206"/>
    </row>
    <row r="105" spans="3:12" ht="18">
      <c r="C105" s="153" t="s">
        <v>118</v>
      </c>
      <c r="D105" s="30" t="s">
        <v>28</v>
      </c>
      <c r="E105" s="30" t="s">
        <v>29</v>
      </c>
      <c r="F105" s="33">
        <v>2023</v>
      </c>
      <c r="G105" s="32">
        <v>3</v>
      </c>
      <c r="H105" s="163" t="str">
        <f>VLOOKUP(Tabla16[[#This Row],[TipoSegmentoBUST]],TipoSegmentoBUST,2,0)</f>
        <v>Empresarial M.E NG</v>
      </c>
      <c r="I105" s="32">
        <v>5</v>
      </c>
      <c r="J105" s="163" t="str">
        <f>VLOOKUP(Tabla16[[#This Row],[TipoColateral]],TipoColateralBUST,2,0)</f>
        <v>Vehículos</v>
      </c>
      <c r="K105" s="91" t="s">
        <v>371</v>
      </c>
      <c r="L105" s="206"/>
    </row>
    <row r="106" spans="3:12" ht="18">
      <c r="C106" s="153" t="s">
        <v>119</v>
      </c>
      <c r="D106" s="30" t="s">
        <v>28</v>
      </c>
      <c r="E106" s="30" t="s">
        <v>29</v>
      </c>
      <c r="F106" s="33">
        <v>2023</v>
      </c>
      <c r="G106" s="32">
        <v>4</v>
      </c>
      <c r="H106" s="163" t="str">
        <f>VLOOKUP(Tabla16[[#This Row],[TipoSegmentoBUST]],TipoSegmentoBUST,2,0)</f>
        <v>Vivienda M.N</v>
      </c>
      <c r="I106" s="32">
        <v>5</v>
      </c>
      <c r="J106" s="163" t="str">
        <f>VLOOKUP(Tabla16[[#This Row],[TipoColateral]],TipoColateralBUST,2,0)</f>
        <v>Vehículos</v>
      </c>
      <c r="K106" s="91" t="s">
        <v>371</v>
      </c>
      <c r="L106" s="206"/>
    </row>
    <row r="107" spans="3:12" ht="18">
      <c r="C107" s="153" t="s">
        <v>120</v>
      </c>
      <c r="D107" s="30" t="s">
        <v>28</v>
      </c>
      <c r="E107" s="30" t="s">
        <v>29</v>
      </c>
      <c r="F107" s="33">
        <v>2023</v>
      </c>
      <c r="G107" s="32">
        <v>5</v>
      </c>
      <c r="H107" s="163" t="str">
        <f>VLOOKUP(Tabla16[[#This Row],[TipoSegmentoBUST]],TipoSegmentoBUST,2,0)</f>
        <v>Vivienda M.E</v>
      </c>
      <c r="I107" s="32">
        <v>5</v>
      </c>
      <c r="J107" s="163" t="str">
        <f>VLOOKUP(Tabla16[[#This Row],[TipoColateral]],TipoColateralBUST,2,0)</f>
        <v>Vehículos</v>
      </c>
      <c r="K107" s="91" t="s">
        <v>371</v>
      </c>
      <c r="L107" s="206"/>
    </row>
    <row r="108" spans="3:12" ht="18">
      <c r="C108" s="153" t="s">
        <v>121</v>
      </c>
      <c r="D108" s="30" t="s">
        <v>28</v>
      </c>
      <c r="E108" s="30" t="s">
        <v>29</v>
      </c>
      <c r="F108" s="33">
        <v>2023</v>
      </c>
      <c r="G108" s="32">
        <v>6</v>
      </c>
      <c r="H108" s="163" t="str">
        <f>VLOOKUP(Tabla16[[#This Row],[TipoSegmentoBUST]],TipoSegmentoBUST,2,0)</f>
        <v>Consumo</v>
      </c>
      <c r="I108" s="32">
        <v>5</v>
      </c>
      <c r="J108" s="163" t="str">
        <f>VLOOKUP(Tabla16[[#This Row],[TipoColateral]],TipoColateralBUST,2,0)</f>
        <v>Vehículos</v>
      </c>
      <c r="K108" s="91" t="s">
        <v>371</v>
      </c>
      <c r="L108" s="206"/>
    </row>
    <row r="109" spans="3:12" ht="18">
      <c r="C109" s="153" t="s">
        <v>122</v>
      </c>
      <c r="D109" s="30" t="s">
        <v>28</v>
      </c>
      <c r="E109" s="30" t="s">
        <v>29</v>
      </c>
      <c r="F109" s="33">
        <v>2023</v>
      </c>
      <c r="G109" s="32">
        <v>7</v>
      </c>
      <c r="H109" s="163" t="str">
        <f>VLOOKUP(Tabla16[[#This Row],[TipoSegmentoBUST]],TipoSegmentoBUST,2,0)</f>
        <v>Tarjetas de crédito</v>
      </c>
      <c r="I109" s="32">
        <v>5</v>
      </c>
      <c r="J109" s="163" t="str">
        <f>VLOOKUP(Tabla16[[#This Row],[TipoColateral]],TipoColateralBUST,2,0)</f>
        <v>Vehículos</v>
      </c>
      <c r="K109" s="91" t="s">
        <v>371</v>
      </c>
      <c r="L109" s="206"/>
    </row>
    <row r="110" spans="3:12" ht="18">
      <c r="C110" s="153" t="s">
        <v>123</v>
      </c>
      <c r="D110" s="30" t="s">
        <v>28</v>
      </c>
      <c r="E110" s="30" t="s">
        <v>29</v>
      </c>
      <c r="F110" s="33">
        <v>2023</v>
      </c>
      <c r="G110" s="32">
        <v>8</v>
      </c>
      <c r="H110" s="163" t="str">
        <f>VLOOKUP(Tabla16[[#This Row],[TipoSegmentoBUST]],TipoSegmentoBUST,2,0)</f>
        <v>Personal empresarial</v>
      </c>
      <c r="I110" s="32">
        <v>5</v>
      </c>
      <c r="J110" s="163" t="str">
        <f>VLOOKUP(Tabla16[[#This Row],[TipoColateral]],TipoColateralBUST,2,0)</f>
        <v>Vehículos</v>
      </c>
      <c r="K110" s="91" t="s">
        <v>371</v>
      </c>
      <c r="L110" s="206"/>
    </row>
    <row r="111" spans="3:12" ht="18.600000000000001" thickBot="1">
      <c r="C111" s="184" t="s">
        <v>124</v>
      </c>
      <c r="D111" s="185" t="s">
        <v>28</v>
      </c>
      <c r="E111" s="185" t="s">
        <v>29</v>
      </c>
      <c r="F111" s="204">
        <v>2023</v>
      </c>
      <c r="G111" s="195">
        <v>9</v>
      </c>
      <c r="H111" s="187" t="str">
        <f>VLOOKUP(Tabla16[[#This Row],[TipoSegmentoBUST]],TipoSegmentoBUST,2,0)</f>
        <v>Vehículos</v>
      </c>
      <c r="I111" s="195">
        <v>5</v>
      </c>
      <c r="J111" s="187" t="str">
        <f>VLOOKUP(Tabla16[[#This Row],[TipoColateral]],TipoColateralBUST,2,0)</f>
        <v>Vehículos</v>
      </c>
      <c r="K111" s="196" t="s">
        <v>371</v>
      </c>
      <c r="L111" s="206"/>
    </row>
    <row r="112" spans="3:12" ht="36" customHeight="1">
      <c r="F112" s="222"/>
      <c r="L112" s="206"/>
    </row>
    <row r="113" spans="3:12" s="15" customFormat="1" ht="49.5" customHeight="1">
      <c r="C113" s="1"/>
      <c r="D113" s="1"/>
      <c r="E113" s="1"/>
      <c r="F113" s="222"/>
      <c r="G113" s="1"/>
      <c r="H113" s="1"/>
      <c r="I113" s="1"/>
      <c r="J113" s="1"/>
      <c r="K113" s="1"/>
      <c r="L113" s="207"/>
    </row>
    <row r="114" spans="3:12" ht="66" customHeight="1">
      <c r="F114" s="222"/>
      <c r="L114" s="206"/>
    </row>
    <row r="115" spans="3:12" ht="15">
      <c r="C115" s="12" t="s">
        <v>396</v>
      </c>
      <c r="D115" s="12"/>
      <c r="E115" s="12"/>
      <c r="F115" s="223"/>
      <c r="G115" s="12"/>
      <c r="H115" s="12"/>
      <c r="I115" s="12"/>
      <c r="J115" s="12"/>
      <c r="K115" s="12"/>
      <c r="L115" s="206"/>
    </row>
    <row r="116" spans="3:12" ht="21">
      <c r="C116" s="14" t="s">
        <v>530</v>
      </c>
      <c r="D116" s="14"/>
      <c r="E116" s="14"/>
      <c r="F116" s="225"/>
      <c r="G116" s="14"/>
      <c r="H116" s="14"/>
      <c r="I116" s="14"/>
      <c r="J116" s="14"/>
      <c r="K116" s="14"/>
      <c r="L116" s="206"/>
    </row>
    <row r="117" spans="3:12" ht="18.600000000000001" thickBot="1">
      <c r="C117" s="68" t="s">
        <v>8</v>
      </c>
      <c r="D117" s="68" t="s">
        <v>9</v>
      </c>
      <c r="E117" s="68" t="s">
        <v>10</v>
      </c>
      <c r="F117" s="66" t="s">
        <v>11</v>
      </c>
      <c r="G117" s="68" t="s">
        <v>20</v>
      </c>
      <c r="H117" s="68" t="s">
        <v>456</v>
      </c>
      <c r="I117" s="68" t="s">
        <v>15</v>
      </c>
      <c r="J117" s="68" t="s">
        <v>454</v>
      </c>
      <c r="K117" s="68" t="s">
        <v>21</v>
      </c>
      <c r="L117" s="206"/>
    </row>
    <row r="118" spans="3:12" ht="21">
      <c r="C118" s="151" t="s">
        <v>125</v>
      </c>
      <c r="D118" s="152" t="s">
        <v>28</v>
      </c>
      <c r="E118" s="152" t="s">
        <v>29</v>
      </c>
      <c r="F118" s="202">
        <v>2023</v>
      </c>
      <c r="G118" s="107">
        <v>1</v>
      </c>
      <c r="H118" s="160" t="str">
        <f>VLOOKUP(Tabla18[[#This Row],[TipoParametroBUST]],TipoParametroBUST,2,0)</f>
        <v>Probabilidades de Incumplimiento</v>
      </c>
      <c r="I118" s="107">
        <v>1</v>
      </c>
      <c r="J118" s="161" t="str">
        <f>VLOOKUP(Tabla18[[#This Row],[TipoSegmentoBUST]],TipoSegmentoBUST,2,1)</f>
        <v>Empresarial M.N</v>
      </c>
      <c r="K118" s="92" t="s">
        <v>34</v>
      </c>
      <c r="L118" s="206"/>
    </row>
    <row r="119" spans="3:12" ht="21">
      <c r="C119" s="153" t="s">
        <v>126</v>
      </c>
      <c r="D119" s="30" t="s">
        <v>28</v>
      </c>
      <c r="E119" s="30" t="s">
        <v>29</v>
      </c>
      <c r="F119" s="33">
        <v>2023</v>
      </c>
      <c r="G119" s="32">
        <v>1</v>
      </c>
      <c r="H119" s="162" t="str">
        <f>VLOOKUP(Tabla18[[#This Row],[TipoParametroBUST]],TipoParametroBUST,2,0)</f>
        <v>Probabilidades de Incumplimiento</v>
      </c>
      <c r="I119" s="32">
        <v>2</v>
      </c>
      <c r="J119" s="163" t="str">
        <f>VLOOKUP(Tabla18[[#This Row],[TipoSegmentoBUST]],TipoSegmentoBUST,2,1)</f>
        <v>Empresarial M.E G</v>
      </c>
      <c r="K119" s="93" t="s">
        <v>34</v>
      </c>
      <c r="L119" s="206"/>
    </row>
    <row r="120" spans="3:12" ht="21">
      <c r="C120" s="153" t="s">
        <v>127</v>
      </c>
      <c r="D120" s="30" t="s">
        <v>28</v>
      </c>
      <c r="E120" s="30" t="s">
        <v>29</v>
      </c>
      <c r="F120" s="33">
        <v>2023</v>
      </c>
      <c r="G120" s="32">
        <v>1</v>
      </c>
      <c r="H120" s="162" t="str">
        <f>VLOOKUP(Tabla18[[#This Row],[TipoParametroBUST]],TipoParametroBUST,2,0)</f>
        <v>Probabilidades de Incumplimiento</v>
      </c>
      <c r="I120" s="32">
        <v>3</v>
      </c>
      <c r="J120" s="163" t="str">
        <f>VLOOKUP(Tabla18[[#This Row],[TipoSegmentoBUST]],TipoSegmentoBUST,2,1)</f>
        <v>Empresarial M.E NG</v>
      </c>
      <c r="K120" s="93" t="s">
        <v>34</v>
      </c>
      <c r="L120" s="206"/>
    </row>
    <row r="121" spans="3:12" ht="21">
      <c r="C121" s="153" t="s">
        <v>128</v>
      </c>
      <c r="D121" s="30" t="s">
        <v>28</v>
      </c>
      <c r="E121" s="30" t="s">
        <v>29</v>
      </c>
      <c r="F121" s="33">
        <v>2023</v>
      </c>
      <c r="G121" s="32">
        <v>1</v>
      </c>
      <c r="H121" s="162" t="str">
        <f>VLOOKUP(Tabla18[[#This Row],[TipoParametroBUST]],TipoParametroBUST,2,0)</f>
        <v>Probabilidades de Incumplimiento</v>
      </c>
      <c r="I121" s="32">
        <v>4</v>
      </c>
      <c r="J121" s="163" t="str">
        <f>VLOOKUP(Tabla18[[#This Row],[TipoSegmentoBUST]],TipoSegmentoBUST,2,1)</f>
        <v>Vivienda M.N</v>
      </c>
      <c r="K121" s="93" t="s">
        <v>34</v>
      </c>
      <c r="L121" s="206"/>
    </row>
    <row r="122" spans="3:12" ht="21">
      <c r="C122" s="153" t="s">
        <v>129</v>
      </c>
      <c r="D122" s="30" t="s">
        <v>28</v>
      </c>
      <c r="E122" s="30" t="s">
        <v>29</v>
      </c>
      <c r="F122" s="33">
        <v>2023</v>
      </c>
      <c r="G122" s="32">
        <v>1</v>
      </c>
      <c r="H122" s="162" t="str">
        <f>VLOOKUP(Tabla18[[#This Row],[TipoParametroBUST]],TipoParametroBUST,2,0)</f>
        <v>Probabilidades de Incumplimiento</v>
      </c>
      <c r="I122" s="32">
        <v>5</v>
      </c>
      <c r="J122" s="163" t="str">
        <f>VLOOKUP(Tabla18[[#This Row],[TipoSegmentoBUST]],TipoSegmentoBUST,2,1)</f>
        <v>Vivienda M.E</v>
      </c>
      <c r="K122" s="93" t="s">
        <v>34</v>
      </c>
      <c r="L122" s="206"/>
    </row>
    <row r="123" spans="3:12" ht="21">
      <c r="C123" s="153" t="s">
        <v>130</v>
      </c>
      <c r="D123" s="30" t="s">
        <v>28</v>
      </c>
      <c r="E123" s="30" t="s">
        <v>29</v>
      </c>
      <c r="F123" s="33">
        <v>2023</v>
      </c>
      <c r="G123" s="32">
        <v>1</v>
      </c>
      <c r="H123" s="162" t="str">
        <f>VLOOKUP(Tabla18[[#This Row],[TipoParametroBUST]],TipoParametroBUST,2,0)</f>
        <v>Probabilidades de Incumplimiento</v>
      </c>
      <c r="I123" s="32">
        <v>6</v>
      </c>
      <c r="J123" s="163" t="str">
        <f>VLOOKUP(Tabla18[[#This Row],[TipoSegmentoBUST]],TipoSegmentoBUST,2,1)</f>
        <v>Consumo</v>
      </c>
      <c r="K123" s="93" t="s">
        <v>34</v>
      </c>
      <c r="L123" s="206"/>
    </row>
    <row r="124" spans="3:12" ht="21">
      <c r="C124" s="153" t="s">
        <v>131</v>
      </c>
      <c r="D124" s="30" t="s">
        <v>28</v>
      </c>
      <c r="E124" s="30" t="s">
        <v>29</v>
      </c>
      <c r="F124" s="33">
        <v>2023</v>
      </c>
      <c r="G124" s="32">
        <v>1</v>
      </c>
      <c r="H124" s="162" t="str">
        <f>VLOOKUP(Tabla18[[#This Row],[TipoParametroBUST]],TipoParametroBUST,2,0)</f>
        <v>Probabilidades de Incumplimiento</v>
      </c>
      <c r="I124" s="32">
        <v>7</v>
      </c>
      <c r="J124" s="163" t="str">
        <f>VLOOKUP(Tabla18[[#This Row],[TipoSegmentoBUST]],TipoSegmentoBUST,2,1)</f>
        <v>Tarjetas de crédito</v>
      </c>
      <c r="K124" s="93" t="s">
        <v>34</v>
      </c>
      <c r="L124" s="206"/>
    </row>
    <row r="125" spans="3:12" ht="21">
      <c r="C125" s="153" t="s">
        <v>132</v>
      </c>
      <c r="D125" s="30" t="s">
        <v>28</v>
      </c>
      <c r="E125" s="30" t="s">
        <v>29</v>
      </c>
      <c r="F125" s="33">
        <v>2023</v>
      </c>
      <c r="G125" s="32">
        <v>1</v>
      </c>
      <c r="H125" s="162" t="str">
        <f>VLOOKUP(Tabla18[[#This Row],[TipoParametroBUST]],TipoParametroBUST,2,0)</f>
        <v>Probabilidades de Incumplimiento</v>
      </c>
      <c r="I125" s="32">
        <v>8</v>
      </c>
      <c r="J125" s="163" t="str">
        <f>VLOOKUP(Tabla18[[#This Row],[TipoSegmentoBUST]],TipoSegmentoBUST,2,1)</f>
        <v>Personal empresarial</v>
      </c>
      <c r="K125" s="93" t="s">
        <v>34</v>
      </c>
      <c r="L125" s="206"/>
    </row>
    <row r="126" spans="3:12" ht="21.6" thickBot="1">
      <c r="C126" s="200" t="s">
        <v>133</v>
      </c>
      <c r="D126" s="30" t="s">
        <v>28</v>
      </c>
      <c r="E126" s="30" t="s">
        <v>29</v>
      </c>
      <c r="F126" s="33">
        <v>2023</v>
      </c>
      <c r="G126" s="32">
        <v>1</v>
      </c>
      <c r="H126" s="162" t="str">
        <f>VLOOKUP(Tabla18[[#This Row],[TipoParametroBUST]],TipoParametroBUST,2,0)</f>
        <v>Probabilidades de Incumplimiento</v>
      </c>
      <c r="I126" s="32">
        <v>9</v>
      </c>
      <c r="J126" s="163" t="str">
        <f>VLOOKUP(Tabla18[[#This Row],[TipoSegmentoBUST]],TipoSegmentoBUST,2,1)</f>
        <v>Vehículos</v>
      </c>
      <c r="K126" s="93" t="s">
        <v>34</v>
      </c>
      <c r="L126" s="206"/>
    </row>
    <row r="127" spans="3:12" ht="21">
      <c r="C127" s="40" t="s">
        <v>134</v>
      </c>
      <c r="D127" s="41" t="s">
        <v>28</v>
      </c>
      <c r="E127" s="41" t="s">
        <v>40</v>
      </c>
      <c r="F127" s="41" t="s">
        <v>562</v>
      </c>
      <c r="G127" s="43">
        <v>1</v>
      </c>
      <c r="H127" s="164" t="str">
        <f>VLOOKUP(Tabla18[[#This Row],[TipoParametroBUST]],TipoParametroBUST,2,0)</f>
        <v>Probabilidades de Incumplimiento</v>
      </c>
      <c r="I127" s="43">
        <v>1</v>
      </c>
      <c r="J127" s="165" t="str">
        <f>VLOOKUP(Tabla18[[#This Row],[TipoSegmentoBUST]],TipoSegmentoBUST,2,1)</f>
        <v>Empresarial M.N</v>
      </c>
      <c r="K127" s="94" t="s">
        <v>34</v>
      </c>
      <c r="L127" s="206"/>
    </row>
    <row r="128" spans="3:12" ht="21">
      <c r="C128" s="45" t="s">
        <v>135</v>
      </c>
      <c r="D128" s="26" t="s">
        <v>28</v>
      </c>
      <c r="E128" s="26" t="s">
        <v>40</v>
      </c>
      <c r="F128" s="29">
        <v>2024</v>
      </c>
      <c r="G128" s="28">
        <v>1</v>
      </c>
      <c r="H128" s="166" t="str">
        <f>VLOOKUP(Tabla18[[#This Row],[TipoParametroBUST]],TipoParametroBUST,2,0)</f>
        <v>Probabilidades de Incumplimiento</v>
      </c>
      <c r="I128" s="28">
        <v>2</v>
      </c>
      <c r="J128" s="167" t="str">
        <f>VLOOKUP(Tabla18[[#This Row],[TipoSegmentoBUST]],TipoSegmentoBUST,2,1)</f>
        <v>Empresarial M.E G</v>
      </c>
      <c r="K128" s="95" t="s">
        <v>34</v>
      </c>
      <c r="L128" s="206"/>
    </row>
    <row r="129" spans="3:12" ht="21">
      <c r="C129" s="45" t="s">
        <v>136</v>
      </c>
      <c r="D129" s="26" t="s">
        <v>28</v>
      </c>
      <c r="E129" s="26" t="s">
        <v>40</v>
      </c>
      <c r="F129" s="29">
        <v>2024</v>
      </c>
      <c r="G129" s="28">
        <v>1</v>
      </c>
      <c r="H129" s="166" t="str">
        <f>VLOOKUP(Tabla18[[#This Row],[TipoParametroBUST]],TipoParametroBUST,2,0)</f>
        <v>Probabilidades de Incumplimiento</v>
      </c>
      <c r="I129" s="28">
        <v>3</v>
      </c>
      <c r="J129" s="167" t="str">
        <f>VLOOKUP(Tabla18[[#This Row],[TipoSegmentoBUST]],TipoSegmentoBUST,2,1)</f>
        <v>Empresarial M.E NG</v>
      </c>
      <c r="K129" s="95" t="s">
        <v>34</v>
      </c>
      <c r="L129" s="206"/>
    </row>
    <row r="130" spans="3:12" ht="21">
      <c r="C130" s="45" t="s">
        <v>137</v>
      </c>
      <c r="D130" s="26" t="s">
        <v>28</v>
      </c>
      <c r="E130" s="26" t="s">
        <v>40</v>
      </c>
      <c r="F130" s="29">
        <v>2024</v>
      </c>
      <c r="G130" s="28">
        <v>1</v>
      </c>
      <c r="H130" s="166" t="str">
        <f>VLOOKUP(Tabla18[[#This Row],[TipoParametroBUST]],TipoParametroBUST,2,0)</f>
        <v>Probabilidades de Incumplimiento</v>
      </c>
      <c r="I130" s="28">
        <v>4</v>
      </c>
      <c r="J130" s="167" t="str">
        <f>VLOOKUP(Tabla18[[#This Row],[TipoSegmentoBUST]],TipoSegmentoBUST,2,1)</f>
        <v>Vivienda M.N</v>
      </c>
      <c r="K130" s="95" t="s">
        <v>34</v>
      </c>
      <c r="L130" s="206"/>
    </row>
    <row r="131" spans="3:12" ht="21">
      <c r="C131" s="45" t="s">
        <v>138</v>
      </c>
      <c r="D131" s="26" t="s">
        <v>28</v>
      </c>
      <c r="E131" s="26" t="s">
        <v>40</v>
      </c>
      <c r="F131" s="29">
        <v>2024</v>
      </c>
      <c r="G131" s="28">
        <v>1</v>
      </c>
      <c r="H131" s="166" t="str">
        <f>VLOOKUP(Tabla18[[#This Row],[TipoParametroBUST]],TipoParametroBUST,2,0)</f>
        <v>Probabilidades de Incumplimiento</v>
      </c>
      <c r="I131" s="28">
        <v>5</v>
      </c>
      <c r="J131" s="167" t="str">
        <f>VLOOKUP(Tabla18[[#This Row],[TipoSegmentoBUST]],TipoSegmentoBUST,2,1)</f>
        <v>Vivienda M.E</v>
      </c>
      <c r="K131" s="95" t="s">
        <v>34</v>
      </c>
      <c r="L131" s="206"/>
    </row>
    <row r="132" spans="3:12" ht="21">
      <c r="C132" s="45" t="s">
        <v>139</v>
      </c>
      <c r="D132" s="26" t="s">
        <v>28</v>
      </c>
      <c r="E132" s="26" t="s">
        <v>40</v>
      </c>
      <c r="F132" s="29">
        <v>2024</v>
      </c>
      <c r="G132" s="28">
        <v>1</v>
      </c>
      <c r="H132" s="166" t="str">
        <f>VLOOKUP(Tabla18[[#This Row],[TipoParametroBUST]],TipoParametroBUST,2,0)</f>
        <v>Probabilidades de Incumplimiento</v>
      </c>
      <c r="I132" s="28">
        <v>6</v>
      </c>
      <c r="J132" s="167" t="str">
        <f>VLOOKUP(Tabla18[[#This Row],[TipoSegmentoBUST]],TipoSegmentoBUST,2,1)</f>
        <v>Consumo</v>
      </c>
      <c r="K132" s="95" t="s">
        <v>34</v>
      </c>
      <c r="L132" s="206"/>
    </row>
    <row r="133" spans="3:12" ht="21">
      <c r="C133" s="45" t="s">
        <v>140</v>
      </c>
      <c r="D133" s="26" t="s">
        <v>28</v>
      </c>
      <c r="E133" s="26" t="s">
        <v>40</v>
      </c>
      <c r="F133" s="29">
        <v>2024</v>
      </c>
      <c r="G133" s="28">
        <v>1</v>
      </c>
      <c r="H133" s="166" t="str">
        <f>VLOOKUP(Tabla18[[#This Row],[TipoParametroBUST]],TipoParametroBUST,2,0)</f>
        <v>Probabilidades de Incumplimiento</v>
      </c>
      <c r="I133" s="28">
        <v>7</v>
      </c>
      <c r="J133" s="167" t="str">
        <f>VLOOKUP(Tabla18[[#This Row],[TipoSegmentoBUST]],TipoSegmentoBUST,2,1)</f>
        <v>Tarjetas de crédito</v>
      </c>
      <c r="K133" s="95" t="s">
        <v>34</v>
      </c>
      <c r="L133" s="206"/>
    </row>
    <row r="134" spans="3:12" ht="21">
      <c r="C134" s="45" t="s">
        <v>141</v>
      </c>
      <c r="D134" s="26" t="s">
        <v>28</v>
      </c>
      <c r="E134" s="26" t="s">
        <v>40</v>
      </c>
      <c r="F134" s="29">
        <v>2024</v>
      </c>
      <c r="G134" s="28">
        <v>1</v>
      </c>
      <c r="H134" s="166" t="str">
        <f>VLOOKUP(Tabla18[[#This Row],[TipoParametroBUST]],TipoParametroBUST,2,0)</f>
        <v>Probabilidades de Incumplimiento</v>
      </c>
      <c r="I134" s="28">
        <v>8</v>
      </c>
      <c r="J134" s="167" t="str">
        <f>VLOOKUP(Tabla18[[#This Row],[TipoSegmentoBUST]],TipoSegmentoBUST,2,1)</f>
        <v>Personal empresarial</v>
      </c>
      <c r="K134" s="95" t="s">
        <v>34</v>
      </c>
      <c r="L134" s="206"/>
    </row>
    <row r="135" spans="3:12" ht="21.6" thickBot="1">
      <c r="C135" s="45" t="s">
        <v>142</v>
      </c>
      <c r="D135" s="47" t="s">
        <v>28</v>
      </c>
      <c r="E135" s="47" t="s">
        <v>40</v>
      </c>
      <c r="F135" s="29">
        <v>2024</v>
      </c>
      <c r="G135" s="49">
        <v>1</v>
      </c>
      <c r="H135" s="168" t="str">
        <f>VLOOKUP(Tabla18[[#This Row],[TipoParametroBUST]],TipoParametroBUST,2,0)</f>
        <v>Probabilidades de Incumplimiento</v>
      </c>
      <c r="I135" s="49">
        <v>9</v>
      </c>
      <c r="J135" s="169" t="str">
        <f>VLOOKUP(Tabla18[[#This Row],[TipoSegmentoBUST]],TipoSegmentoBUST,2,1)</f>
        <v>Vehículos</v>
      </c>
      <c r="K135" s="96" t="s">
        <v>34</v>
      </c>
      <c r="L135" s="206"/>
    </row>
    <row r="136" spans="3:12" ht="21">
      <c r="C136" s="40" t="s">
        <v>143</v>
      </c>
      <c r="D136" s="41" t="s">
        <v>28</v>
      </c>
      <c r="E136" s="41" t="s">
        <v>40</v>
      </c>
      <c r="F136" s="41" t="s">
        <v>563</v>
      </c>
      <c r="G136" s="43">
        <v>1</v>
      </c>
      <c r="H136" s="164" t="str">
        <f>VLOOKUP(Tabla18[[#This Row],[TipoParametroBUST]],TipoParametroBUST,2,0)</f>
        <v>Probabilidades de Incumplimiento</v>
      </c>
      <c r="I136" s="43">
        <v>1</v>
      </c>
      <c r="J136" s="165" t="str">
        <f>VLOOKUP(Tabla18[[#This Row],[TipoSegmentoBUST]],TipoSegmentoBUST,2,1)</f>
        <v>Empresarial M.N</v>
      </c>
      <c r="K136" s="94" t="s">
        <v>34</v>
      </c>
      <c r="L136" s="206"/>
    </row>
    <row r="137" spans="3:12" ht="21">
      <c r="C137" s="45" t="s">
        <v>144</v>
      </c>
      <c r="D137" s="26" t="s">
        <v>28</v>
      </c>
      <c r="E137" s="26" t="s">
        <v>40</v>
      </c>
      <c r="F137" s="26" t="s">
        <v>563</v>
      </c>
      <c r="G137" s="28">
        <v>1</v>
      </c>
      <c r="H137" s="166" t="str">
        <f>VLOOKUP(Tabla18[[#This Row],[TipoParametroBUST]],TipoParametroBUST,2,0)</f>
        <v>Probabilidades de Incumplimiento</v>
      </c>
      <c r="I137" s="28">
        <v>2</v>
      </c>
      <c r="J137" s="167" t="str">
        <f>VLOOKUP(Tabla18[[#This Row],[TipoSegmentoBUST]],TipoSegmentoBUST,2,1)</f>
        <v>Empresarial M.E G</v>
      </c>
      <c r="K137" s="95" t="s">
        <v>34</v>
      </c>
      <c r="L137" s="206"/>
    </row>
    <row r="138" spans="3:12" ht="21">
      <c r="C138" s="45" t="s">
        <v>145</v>
      </c>
      <c r="D138" s="26" t="s">
        <v>28</v>
      </c>
      <c r="E138" s="26" t="s">
        <v>40</v>
      </c>
      <c r="F138" s="26" t="s">
        <v>563</v>
      </c>
      <c r="G138" s="28">
        <v>1</v>
      </c>
      <c r="H138" s="166" t="str">
        <f>VLOOKUP(Tabla18[[#This Row],[TipoParametroBUST]],TipoParametroBUST,2,0)</f>
        <v>Probabilidades de Incumplimiento</v>
      </c>
      <c r="I138" s="28">
        <v>3</v>
      </c>
      <c r="J138" s="167" t="str">
        <f>VLOOKUP(Tabla18[[#This Row],[TipoSegmentoBUST]],TipoSegmentoBUST,2,1)</f>
        <v>Empresarial M.E NG</v>
      </c>
      <c r="K138" s="95" t="s">
        <v>34</v>
      </c>
      <c r="L138" s="206"/>
    </row>
    <row r="139" spans="3:12" ht="21">
      <c r="C139" s="45" t="s">
        <v>146</v>
      </c>
      <c r="D139" s="26" t="s">
        <v>28</v>
      </c>
      <c r="E139" s="26" t="s">
        <v>40</v>
      </c>
      <c r="F139" s="26" t="s">
        <v>563</v>
      </c>
      <c r="G139" s="28">
        <v>1</v>
      </c>
      <c r="H139" s="166" t="str">
        <f>VLOOKUP(Tabla18[[#This Row],[TipoParametroBUST]],TipoParametroBUST,2,0)</f>
        <v>Probabilidades de Incumplimiento</v>
      </c>
      <c r="I139" s="28">
        <v>4</v>
      </c>
      <c r="J139" s="167" t="str">
        <f>VLOOKUP(Tabla18[[#This Row],[TipoSegmentoBUST]],TipoSegmentoBUST,2,1)</f>
        <v>Vivienda M.N</v>
      </c>
      <c r="K139" s="95" t="s">
        <v>34</v>
      </c>
      <c r="L139" s="206"/>
    </row>
    <row r="140" spans="3:12" ht="21">
      <c r="C140" s="45" t="s">
        <v>147</v>
      </c>
      <c r="D140" s="26" t="s">
        <v>28</v>
      </c>
      <c r="E140" s="26" t="s">
        <v>40</v>
      </c>
      <c r="F140" s="26" t="s">
        <v>563</v>
      </c>
      <c r="G140" s="28">
        <v>1</v>
      </c>
      <c r="H140" s="166" t="str">
        <f>VLOOKUP(Tabla18[[#This Row],[TipoParametroBUST]],TipoParametroBUST,2,0)</f>
        <v>Probabilidades de Incumplimiento</v>
      </c>
      <c r="I140" s="28">
        <v>5</v>
      </c>
      <c r="J140" s="167" t="str">
        <f>VLOOKUP(Tabla18[[#This Row],[TipoSegmentoBUST]],TipoSegmentoBUST,2,1)</f>
        <v>Vivienda M.E</v>
      </c>
      <c r="K140" s="95" t="s">
        <v>34</v>
      </c>
      <c r="L140" s="206"/>
    </row>
    <row r="141" spans="3:12" ht="21">
      <c r="C141" s="45" t="s">
        <v>148</v>
      </c>
      <c r="D141" s="26" t="s">
        <v>28</v>
      </c>
      <c r="E141" s="26" t="s">
        <v>40</v>
      </c>
      <c r="F141" s="26" t="s">
        <v>563</v>
      </c>
      <c r="G141" s="28">
        <v>1</v>
      </c>
      <c r="H141" s="166" t="str">
        <f>VLOOKUP(Tabla18[[#This Row],[TipoParametroBUST]],TipoParametroBUST,2,0)</f>
        <v>Probabilidades de Incumplimiento</v>
      </c>
      <c r="I141" s="28">
        <v>6</v>
      </c>
      <c r="J141" s="167" t="str">
        <f>VLOOKUP(Tabla18[[#This Row],[TipoSegmentoBUST]],TipoSegmentoBUST,2,1)</f>
        <v>Consumo</v>
      </c>
      <c r="K141" s="95" t="s">
        <v>34</v>
      </c>
      <c r="L141" s="206"/>
    </row>
    <row r="142" spans="3:12" ht="21">
      <c r="C142" s="45" t="s">
        <v>149</v>
      </c>
      <c r="D142" s="26" t="s">
        <v>28</v>
      </c>
      <c r="E142" s="26" t="s">
        <v>40</v>
      </c>
      <c r="F142" s="26" t="s">
        <v>563</v>
      </c>
      <c r="G142" s="28">
        <v>1</v>
      </c>
      <c r="H142" s="166" t="str">
        <f>VLOOKUP(Tabla18[[#This Row],[TipoParametroBUST]],TipoParametroBUST,2,0)</f>
        <v>Probabilidades de Incumplimiento</v>
      </c>
      <c r="I142" s="28">
        <v>7</v>
      </c>
      <c r="J142" s="167" t="str">
        <f>VLOOKUP(Tabla18[[#This Row],[TipoSegmentoBUST]],TipoSegmentoBUST,2,1)</f>
        <v>Tarjetas de crédito</v>
      </c>
      <c r="K142" s="95" t="s">
        <v>34</v>
      </c>
      <c r="L142" s="206"/>
    </row>
    <row r="143" spans="3:12" ht="21">
      <c r="C143" s="45" t="s">
        <v>150</v>
      </c>
      <c r="D143" s="26" t="s">
        <v>28</v>
      </c>
      <c r="E143" s="26" t="s">
        <v>40</v>
      </c>
      <c r="F143" s="26" t="s">
        <v>563</v>
      </c>
      <c r="G143" s="28">
        <v>1</v>
      </c>
      <c r="H143" s="166" t="str">
        <f>VLOOKUP(Tabla18[[#This Row],[TipoParametroBUST]],TipoParametroBUST,2,0)</f>
        <v>Probabilidades de Incumplimiento</v>
      </c>
      <c r="I143" s="28">
        <v>8</v>
      </c>
      <c r="J143" s="167" t="str">
        <f>VLOOKUP(Tabla18[[#This Row],[TipoSegmentoBUST]],TipoSegmentoBUST,2,1)</f>
        <v>Personal empresarial</v>
      </c>
      <c r="K143" s="95" t="s">
        <v>34</v>
      </c>
      <c r="L143" s="206"/>
    </row>
    <row r="144" spans="3:12" ht="21.6" thickBot="1">
      <c r="C144" s="45" t="s">
        <v>151</v>
      </c>
      <c r="D144" s="47" t="s">
        <v>28</v>
      </c>
      <c r="E144" s="47" t="s">
        <v>40</v>
      </c>
      <c r="F144" s="26" t="s">
        <v>563</v>
      </c>
      <c r="G144" s="49">
        <v>1</v>
      </c>
      <c r="H144" s="168" t="str">
        <f>VLOOKUP(Tabla18[[#This Row],[TipoParametroBUST]],TipoParametroBUST,2,0)</f>
        <v>Probabilidades de Incumplimiento</v>
      </c>
      <c r="I144" s="49">
        <v>9</v>
      </c>
      <c r="J144" s="169" t="str">
        <f>VLOOKUP(Tabla18[[#This Row],[TipoSegmentoBUST]],TipoSegmentoBUST,2,1)</f>
        <v>Vehículos</v>
      </c>
      <c r="K144" s="96" t="s">
        <v>34</v>
      </c>
      <c r="L144" s="206"/>
    </row>
    <row r="145" spans="3:12" ht="21">
      <c r="C145" s="40" t="s">
        <v>152</v>
      </c>
      <c r="D145" s="41" t="s">
        <v>28</v>
      </c>
      <c r="E145" s="41" t="s">
        <v>40</v>
      </c>
      <c r="F145" s="41" t="s">
        <v>564</v>
      </c>
      <c r="G145" s="43">
        <v>1</v>
      </c>
      <c r="H145" s="164" t="str">
        <f>VLOOKUP(Tabla18[[#This Row],[TipoParametroBUST]],TipoParametroBUST,2,0)</f>
        <v>Probabilidades de Incumplimiento</v>
      </c>
      <c r="I145" s="43">
        <v>1</v>
      </c>
      <c r="J145" s="165" t="str">
        <f>VLOOKUP(Tabla18[[#This Row],[TipoSegmentoBUST]],TipoSegmentoBUST,2,1)</f>
        <v>Empresarial M.N</v>
      </c>
      <c r="K145" s="94" t="s">
        <v>34</v>
      </c>
      <c r="L145" s="206"/>
    </row>
    <row r="146" spans="3:12" ht="21">
      <c r="C146" s="45" t="s">
        <v>153</v>
      </c>
      <c r="D146" s="26" t="s">
        <v>28</v>
      </c>
      <c r="E146" s="26" t="s">
        <v>40</v>
      </c>
      <c r="F146" s="26" t="s">
        <v>564</v>
      </c>
      <c r="G146" s="28">
        <v>1</v>
      </c>
      <c r="H146" s="166" t="str">
        <f>VLOOKUP(Tabla18[[#This Row],[TipoParametroBUST]],TipoParametroBUST,2,0)</f>
        <v>Probabilidades de Incumplimiento</v>
      </c>
      <c r="I146" s="28">
        <v>2</v>
      </c>
      <c r="J146" s="167" t="str">
        <f>VLOOKUP(Tabla18[[#This Row],[TipoSegmentoBUST]],TipoSegmentoBUST,2,1)</f>
        <v>Empresarial M.E G</v>
      </c>
      <c r="K146" s="95" t="s">
        <v>34</v>
      </c>
      <c r="L146" s="206"/>
    </row>
    <row r="147" spans="3:12" ht="21">
      <c r="C147" s="45" t="s">
        <v>154</v>
      </c>
      <c r="D147" s="26" t="s">
        <v>28</v>
      </c>
      <c r="E147" s="26" t="s">
        <v>40</v>
      </c>
      <c r="F147" s="26" t="s">
        <v>564</v>
      </c>
      <c r="G147" s="28">
        <v>1</v>
      </c>
      <c r="H147" s="166" t="str">
        <f>VLOOKUP(Tabla18[[#This Row],[TipoParametroBUST]],TipoParametroBUST,2,0)</f>
        <v>Probabilidades de Incumplimiento</v>
      </c>
      <c r="I147" s="28">
        <v>3</v>
      </c>
      <c r="J147" s="167" t="str">
        <f>VLOOKUP(Tabla18[[#This Row],[TipoSegmentoBUST]],TipoSegmentoBUST,2,1)</f>
        <v>Empresarial M.E NG</v>
      </c>
      <c r="K147" s="95" t="s">
        <v>34</v>
      </c>
      <c r="L147" s="206"/>
    </row>
    <row r="148" spans="3:12" ht="21">
      <c r="C148" s="45" t="s">
        <v>155</v>
      </c>
      <c r="D148" s="26" t="s">
        <v>28</v>
      </c>
      <c r="E148" s="26" t="s">
        <v>40</v>
      </c>
      <c r="F148" s="26" t="s">
        <v>564</v>
      </c>
      <c r="G148" s="28">
        <v>1</v>
      </c>
      <c r="H148" s="166" t="str">
        <f>VLOOKUP(Tabla18[[#This Row],[TipoParametroBUST]],TipoParametroBUST,2,0)</f>
        <v>Probabilidades de Incumplimiento</v>
      </c>
      <c r="I148" s="28">
        <v>4</v>
      </c>
      <c r="J148" s="167" t="str">
        <f>VLOOKUP(Tabla18[[#This Row],[TipoSegmentoBUST]],TipoSegmentoBUST,2,1)</f>
        <v>Vivienda M.N</v>
      </c>
      <c r="K148" s="95" t="s">
        <v>34</v>
      </c>
      <c r="L148" s="206"/>
    </row>
    <row r="149" spans="3:12" ht="21">
      <c r="C149" s="45" t="s">
        <v>156</v>
      </c>
      <c r="D149" s="26" t="s">
        <v>28</v>
      </c>
      <c r="E149" s="26" t="s">
        <v>40</v>
      </c>
      <c r="F149" s="26" t="s">
        <v>564</v>
      </c>
      <c r="G149" s="28">
        <v>1</v>
      </c>
      <c r="H149" s="166" t="str">
        <f>VLOOKUP(Tabla18[[#This Row],[TipoParametroBUST]],TipoParametroBUST,2,0)</f>
        <v>Probabilidades de Incumplimiento</v>
      </c>
      <c r="I149" s="28">
        <v>5</v>
      </c>
      <c r="J149" s="167" t="str">
        <f>VLOOKUP(Tabla18[[#This Row],[TipoSegmentoBUST]],TipoSegmentoBUST,2,1)</f>
        <v>Vivienda M.E</v>
      </c>
      <c r="K149" s="95" t="s">
        <v>34</v>
      </c>
      <c r="L149" s="206"/>
    </row>
    <row r="150" spans="3:12" ht="21">
      <c r="C150" s="45" t="s">
        <v>157</v>
      </c>
      <c r="D150" s="26" t="s">
        <v>28</v>
      </c>
      <c r="E150" s="26" t="s">
        <v>40</v>
      </c>
      <c r="F150" s="26" t="s">
        <v>564</v>
      </c>
      <c r="G150" s="28">
        <v>1</v>
      </c>
      <c r="H150" s="166" t="str">
        <f>VLOOKUP(Tabla18[[#This Row],[TipoParametroBUST]],TipoParametroBUST,2,0)</f>
        <v>Probabilidades de Incumplimiento</v>
      </c>
      <c r="I150" s="28">
        <v>6</v>
      </c>
      <c r="J150" s="167" t="str">
        <f>VLOOKUP(Tabla18[[#This Row],[TipoSegmentoBUST]],TipoSegmentoBUST,2,1)</f>
        <v>Consumo</v>
      </c>
      <c r="K150" s="95" t="s">
        <v>34</v>
      </c>
      <c r="L150" s="206"/>
    </row>
    <row r="151" spans="3:12" ht="21">
      <c r="C151" s="45" t="s">
        <v>158</v>
      </c>
      <c r="D151" s="26" t="s">
        <v>28</v>
      </c>
      <c r="E151" s="26" t="s">
        <v>40</v>
      </c>
      <c r="F151" s="26" t="s">
        <v>564</v>
      </c>
      <c r="G151" s="28">
        <v>1</v>
      </c>
      <c r="H151" s="166" t="str">
        <f>VLOOKUP(Tabla18[[#This Row],[TipoParametroBUST]],TipoParametroBUST,2,0)</f>
        <v>Probabilidades de Incumplimiento</v>
      </c>
      <c r="I151" s="28">
        <v>7</v>
      </c>
      <c r="J151" s="167" t="str">
        <f>VLOOKUP(Tabla18[[#This Row],[TipoSegmentoBUST]],TipoSegmentoBUST,2,1)</f>
        <v>Tarjetas de crédito</v>
      </c>
      <c r="K151" s="95" t="s">
        <v>34</v>
      </c>
      <c r="L151" s="206"/>
    </row>
    <row r="152" spans="3:12" ht="21">
      <c r="C152" s="45" t="s">
        <v>159</v>
      </c>
      <c r="D152" s="26" t="s">
        <v>28</v>
      </c>
      <c r="E152" s="26" t="s">
        <v>40</v>
      </c>
      <c r="F152" s="26" t="s">
        <v>564</v>
      </c>
      <c r="G152" s="28">
        <v>1</v>
      </c>
      <c r="H152" s="166" t="str">
        <f>VLOOKUP(Tabla18[[#This Row],[TipoParametroBUST]],TipoParametroBUST,2,0)</f>
        <v>Probabilidades de Incumplimiento</v>
      </c>
      <c r="I152" s="28">
        <v>8</v>
      </c>
      <c r="J152" s="167" t="str">
        <f>VLOOKUP(Tabla18[[#This Row],[TipoSegmentoBUST]],TipoSegmentoBUST,2,1)</f>
        <v>Personal empresarial</v>
      </c>
      <c r="K152" s="95" t="s">
        <v>34</v>
      </c>
      <c r="L152" s="206"/>
    </row>
    <row r="153" spans="3:12" ht="21.6" thickBot="1">
      <c r="C153" s="45" t="s">
        <v>160</v>
      </c>
      <c r="D153" s="26" t="s">
        <v>28</v>
      </c>
      <c r="E153" s="26" t="s">
        <v>40</v>
      </c>
      <c r="F153" s="26" t="s">
        <v>564</v>
      </c>
      <c r="G153" s="28">
        <v>1</v>
      </c>
      <c r="H153" s="166" t="str">
        <f>VLOOKUP(Tabla18[[#This Row],[TipoParametroBUST]],TipoParametroBUST,2,0)</f>
        <v>Probabilidades de Incumplimiento</v>
      </c>
      <c r="I153" s="28">
        <v>9</v>
      </c>
      <c r="J153" s="167" t="str">
        <f>VLOOKUP(Tabla18[[#This Row],[TipoSegmentoBUST]],TipoSegmentoBUST,2,1)</f>
        <v>Vehículos</v>
      </c>
      <c r="K153" s="95" t="s">
        <v>34</v>
      </c>
      <c r="L153" s="206"/>
    </row>
    <row r="154" spans="3:12" ht="21">
      <c r="C154" s="55" t="s">
        <v>161</v>
      </c>
      <c r="D154" s="56" t="s">
        <v>28</v>
      </c>
      <c r="E154" s="56" t="s">
        <v>58</v>
      </c>
      <c r="F154" s="203">
        <v>2024</v>
      </c>
      <c r="G154" s="58">
        <v>1</v>
      </c>
      <c r="H154" s="170" t="str">
        <f>VLOOKUP(Tabla18[[#This Row],[TipoParametroBUST]],TipoParametroBUST,2,0)</f>
        <v>Probabilidades de Incumplimiento</v>
      </c>
      <c r="I154" s="58">
        <v>1</v>
      </c>
      <c r="J154" s="171" t="str">
        <f>VLOOKUP(Tabla18[[#This Row],[TipoSegmentoBUST]],TipoSegmentoBUST,2,1)</f>
        <v>Empresarial M.N</v>
      </c>
      <c r="K154" s="97" t="s">
        <v>34</v>
      </c>
      <c r="L154" s="206"/>
    </row>
    <row r="155" spans="3:12" ht="21">
      <c r="C155" s="60" t="s">
        <v>162</v>
      </c>
      <c r="D155" s="51" t="s">
        <v>28</v>
      </c>
      <c r="E155" s="51" t="s">
        <v>58</v>
      </c>
      <c r="F155" s="51" t="s">
        <v>562</v>
      </c>
      <c r="G155" s="53">
        <v>1</v>
      </c>
      <c r="H155" s="172" t="str">
        <f>VLOOKUP(Tabla18[[#This Row],[TipoParametroBUST]],TipoParametroBUST,2,0)</f>
        <v>Probabilidades de Incumplimiento</v>
      </c>
      <c r="I155" s="53">
        <v>2</v>
      </c>
      <c r="J155" s="173" t="str">
        <f>VLOOKUP(Tabla18[[#This Row],[TipoSegmentoBUST]],TipoSegmentoBUST,2,1)</f>
        <v>Empresarial M.E G</v>
      </c>
      <c r="K155" s="98" t="s">
        <v>34</v>
      </c>
      <c r="L155" s="206"/>
    </row>
    <row r="156" spans="3:12" ht="21">
      <c r="C156" s="60" t="s">
        <v>163</v>
      </c>
      <c r="D156" s="51" t="s">
        <v>28</v>
      </c>
      <c r="E156" s="51" t="s">
        <v>58</v>
      </c>
      <c r="F156" s="51" t="s">
        <v>562</v>
      </c>
      <c r="G156" s="53">
        <v>1</v>
      </c>
      <c r="H156" s="172" t="str">
        <f>VLOOKUP(Tabla18[[#This Row],[TipoParametroBUST]],TipoParametroBUST,2,0)</f>
        <v>Probabilidades de Incumplimiento</v>
      </c>
      <c r="I156" s="53">
        <v>3</v>
      </c>
      <c r="J156" s="173" t="str">
        <f>VLOOKUP(Tabla18[[#This Row],[TipoSegmentoBUST]],TipoSegmentoBUST,2,1)</f>
        <v>Empresarial M.E NG</v>
      </c>
      <c r="K156" s="98" t="s">
        <v>34</v>
      </c>
      <c r="L156" s="206"/>
    </row>
    <row r="157" spans="3:12" ht="21">
      <c r="C157" s="60" t="s">
        <v>164</v>
      </c>
      <c r="D157" s="51" t="s">
        <v>28</v>
      </c>
      <c r="E157" s="51" t="s">
        <v>58</v>
      </c>
      <c r="F157" s="51" t="s">
        <v>562</v>
      </c>
      <c r="G157" s="53">
        <v>1</v>
      </c>
      <c r="H157" s="172" t="str">
        <f>VLOOKUP(Tabla18[[#This Row],[TipoParametroBUST]],TipoParametroBUST,2,0)</f>
        <v>Probabilidades de Incumplimiento</v>
      </c>
      <c r="I157" s="53">
        <v>4</v>
      </c>
      <c r="J157" s="173" t="str">
        <f>VLOOKUP(Tabla18[[#This Row],[TipoSegmentoBUST]],TipoSegmentoBUST,2,1)</f>
        <v>Vivienda M.N</v>
      </c>
      <c r="K157" s="98" t="s">
        <v>34</v>
      </c>
      <c r="L157" s="206"/>
    </row>
    <row r="158" spans="3:12" ht="21">
      <c r="C158" s="60" t="s">
        <v>165</v>
      </c>
      <c r="D158" s="51" t="s">
        <v>28</v>
      </c>
      <c r="E158" s="51" t="s">
        <v>58</v>
      </c>
      <c r="F158" s="51" t="s">
        <v>562</v>
      </c>
      <c r="G158" s="53">
        <v>1</v>
      </c>
      <c r="H158" s="172" t="str">
        <f>VLOOKUP(Tabla18[[#This Row],[TipoParametroBUST]],TipoParametroBUST,2,0)</f>
        <v>Probabilidades de Incumplimiento</v>
      </c>
      <c r="I158" s="53">
        <v>5</v>
      </c>
      <c r="J158" s="173" t="str">
        <f>VLOOKUP(Tabla18[[#This Row],[TipoSegmentoBUST]],TipoSegmentoBUST,2,1)</f>
        <v>Vivienda M.E</v>
      </c>
      <c r="K158" s="98" t="s">
        <v>34</v>
      </c>
      <c r="L158" s="206"/>
    </row>
    <row r="159" spans="3:12" ht="21">
      <c r="C159" s="60" t="s">
        <v>166</v>
      </c>
      <c r="D159" s="51" t="s">
        <v>28</v>
      </c>
      <c r="E159" s="51" t="s">
        <v>58</v>
      </c>
      <c r="F159" s="51" t="s">
        <v>562</v>
      </c>
      <c r="G159" s="53">
        <v>1</v>
      </c>
      <c r="H159" s="172" t="str">
        <f>VLOOKUP(Tabla18[[#This Row],[TipoParametroBUST]],TipoParametroBUST,2,0)</f>
        <v>Probabilidades de Incumplimiento</v>
      </c>
      <c r="I159" s="53">
        <v>6</v>
      </c>
      <c r="J159" s="173" t="str">
        <f>VLOOKUP(Tabla18[[#This Row],[TipoSegmentoBUST]],TipoSegmentoBUST,2,1)</f>
        <v>Consumo</v>
      </c>
      <c r="K159" s="98" t="s">
        <v>34</v>
      </c>
      <c r="L159" s="206"/>
    </row>
    <row r="160" spans="3:12" ht="21">
      <c r="C160" s="60" t="s">
        <v>167</v>
      </c>
      <c r="D160" s="51" t="s">
        <v>28</v>
      </c>
      <c r="E160" s="51" t="s">
        <v>58</v>
      </c>
      <c r="F160" s="51" t="s">
        <v>562</v>
      </c>
      <c r="G160" s="53">
        <v>1</v>
      </c>
      <c r="H160" s="172" t="str">
        <f>VLOOKUP(Tabla18[[#This Row],[TipoParametroBUST]],TipoParametroBUST,2,0)</f>
        <v>Probabilidades de Incumplimiento</v>
      </c>
      <c r="I160" s="53">
        <v>7</v>
      </c>
      <c r="J160" s="173" t="str">
        <f>VLOOKUP(Tabla18[[#This Row],[TipoSegmentoBUST]],TipoSegmentoBUST,2,1)</f>
        <v>Tarjetas de crédito</v>
      </c>
      <c r="K160" s="98" t="s">
        <v>34</v>
      </c>
      <c r="L160" s="206"/>
    </row>
    <row r="161" spans="3:12" ht="21">
      <c r="C161" s="60" t="s">
        <v>168</v>
      </c>
      <c r="D161" s="51" t="s">
        <v>28</v>
      </c>
      <c r="E161" s="51" t="s">
        <v>58</v>
      </c>
      <c r="F161" s="51" t="s">
        <v>562</v>
      </c>
      <c r="G161" s="53">
        <v>1</v>
      </c>
      <c r="H161" s="172" t="str">
        <f>VLOOKUP(Tabla18[[#This Row],[TipoParametroBUST]],TipoParametroBUST,2,0)</f>
        <v>Probabilidades de Incumplimiento</v>
      </c>
      <c r="I161" s="53">
        <v>8</v>
      </c>
      <c r="J161" s="173" t="str">
        <f>VLOOKUP(Tabla18[[#This Row],[TipoSegmentoBUST]],TipoSegmentoBUST,2,1)</f>
        <v>Personal empresarial</v>
      </c>
      <c r="K161" s="98" t="s">
        <v>34</v>
      </c>
      <c r="L161" s="206"/>
    </row>
    <row r="162" spans="3:12" ht="21.6" thickBot="1">
      <c r="C162" s="61" t="s">
        <v>169</v>
      </c>
      <c r="D162" s="62" t="s">
        <v>28</v>
      </c>
      <c r="E162" s="62" t="s">
        <v>58</v>
      </c>
      <c r="F162" s="51" t="s">
        <v>562</v>
      </c>
      <c r="G162" s="64">
        <v>1</v>
      </c>
      <c r="H162" s="174" t="str">
        <f>VLOOKUP(Tabla18[[#This Row],[TipoParametroBUST]],TipoParametroBUST,2,0)</f>
        <v>Probabilidades de Incumplimiento</v>
      </c>
      <c r="I162" s="64">
        <v>9</v>
      </c>
      <c r="J162" s="175" t="str">
        <f>VLOOKUP(Tabla18[[#This Row],[TipoSegmentoBUST]],TipoSegmentoBUST,2,1)</f>
        <v>Vehículos</v>
      </c>
      <c r="K162" s="99" t="s">
        <v>34</v>
      </c>
      <c r="L162" s="206"/>
    </row>
    <row r="163" spans="3:12" ht="21">
      <c r="C163" s="60" t="s">
        <v>170</v>
      </c>
      <c r="D163" s="56" t="s">
        <v>28</v>
      </c>
      <c r="E163" s="56" t="s">
        <v>58</v>
      </c>
      <c r="F163" s="203">
        <v>2025</v>
      </c>
      <c r="G163" s="58">
        <v>1</v>
      </c>
      <c r="H163" s="170" t="str">
        <f>VLOOKUP(Tabla18[[#This Row],[TipoParametroBUST]],TipoParametroBUST,2,0)</f>
        <v>Probabilidades de Incumplimiento</v>
      </c>
      <c r="I163" s="58">
        <v>1</v>
      </c>
      <c r="J163" s="171" t="str">
        <f>VLOOKUP(Tabla18[[#This Row],[TipoSegmentoBUST]],TipoSegmentoBUST,2,1)</f>
        <v>Empresarial M.N</v>
      </c>
      <c r="K163" s="97" t="s">
        <v>34</v>
      </c>
      <c r="L163" s="206"/>
    </row>
    <row r="164" spans="3:12" ht="21">
      <c r="C164" s="60" t="s">
        <v>171</v>
      </c>
      <c r="D164" s="51" t="s">
        <v>28</v>
      </c>
      <c r="E164" s="51" t="s">
        <v>58</v>
      </c>
      <c r="F164" s="51" t="s">
        <v>563</v>
      </c>
      <c r="G164" s="53">
        <v>1</v>
      </c>
      <c r="H164" s="172" t="str">
        <f>VLOOKUP(Tabla18[[#This Row],[TipoParametroBUST]],TipoParametroBUST,2,0)</f>
        <v>Probabilidades de Incumplimiento</v>
      </c>
      <c r="I164" s="53">
        <v>2</v>
      </c>
      <c r="J164" s="173" t="str">
        <f>VLOOKUP(Tabla18[[#This Row],[TipoSegmentoBUST]],TipoSegmentoBUST,2,1)</f>
        <v>Empresarial M.E G</v>
      </c>
      <c r="K164" s="98" t="s">
        <v>34</v>
      </c>
      <c r="L164" s="206"/>
    </row>
    <row r="165" spans="3:12" ht="21">
      <c r="C165" s="60" t="s">
        <v>172</v>
      </c>
      <c r="D165" s="51" t="s">
        <v>28</v>
      </c>
      <c r="E165" s="51" t="s">
        <v>58</v>
      </c>
      <c r="F165" s="51" t="s">
        <v>563</v>
      </c>
      <c r="G165" s="53">
        <v>1</v>
      </c>
      <c r="H165" s="172" t="str">
        <f>VLOOKUP(Tabla18[[#This Row],[TipoParametroBUST]],TipoParametroBUST,2,0)</f>
        <v>Probabilidades de Incumplimiento</v>
      </c>
      <c r="I165" s="53">
        <v>3</v>
      </c>
      <c r="J165" s="173" t="str">
        <f>VLOOKUP(Tabla18[[#This Row],[TipoSegmentoBUST]],TipoSegmentoBUST,2,1)</f>
        <v>Empresarial M.E NG</v>
      </c>
      <c r="K165" s="98" t="s">
        <v>34</v>
      </c>
      <c r="L165" s="206"/>
    </row>
    <row r="166" spans="3:12" ht="21">
      <c r="C166" s="60" t="s">
        <v>173</v>
      </c>
      <c r="D166" s="51" t="s">
        <v>28</v>
      </c>
      <c r="E166" s="51" t="s">
        <v>58</v>
      </c>
      <c r="F166" s="51" t="s">
        <v>563</v>
      </c>
      <c r="G166" s="53">
        <v>1</v>
      </c>
      <c r="H166" s="172" t="str">
        <f>VLOOKUP(Tabla18[[#This Row],[TipoParametroBUST]],TipoParametroBUST,2,0)</f>
        <v>Probabilidades de Incumplimiento</v>
      </c>
      <c r="I166" s="53">
        <v>4</v>
      </c>
      <c r="J166" s="173" t="str">
        <f>VLOOKUP(Tabla18[[#This Row],[TipoSegmentoBUST]],TipoSegmentoBUST,2,1)</f>
        <v>Vivienda M.N</v>
      </c>
      <c r="K166" s="98" t="s">
        <v>34</v>
      </c>
      <c r="L166" s="206"/>
    </row>
    <row r="167" spans="3:12" ht="21">
      <c r="C167" s="60" t="s">
        <v>174</v>
      </c>
      <c r="D167" s="51" t="s">
        <v>28</v>
      </c>
      <c r="E167" s="51" t="s">
        <v>58</v>
      </c>
      <c r="F167" s="51" t="s">
        <v>563</v>
      </c>
      <c r="G167" s="53">
        <v>1</v>
      </c>
      <c r="H167" s="172" t="str">
        <f>VLOOKUP(Tabla18[[#This Row],[TipoParametroBUST]],TipoParametroBUST,2,0)</f>
        <v>Probabilidades de Incumplimiento</v>
      </c>
      <c r="I167" s="53">
        <v>5</v>
      </c>
      <c r="J167" s="173" t="str">
        <f>VLOOKUP(Tabla18[[#This Row],[TipoSegmentoBUST]],TipoSegmentoBUST,2,1)</f>
        <v>Vivienda M.E</v>
      </c>
      <c r="K167" s="98" t="s">
        <v>34</v>
      </c>
      <c r="L167" s="206"/>
    </row>
    <row r="168" spans="3:12" ht="21">
      <c r="C168" s="60" t="s">
        <v>175</v>
      </c>
      <c r="D168" s="51" t="s">
        <v>28</v>
      </c>
      <c r="E168" s="51" t="s">
        <v>58</v>
      </c>
      <c r="F168" s="51" t="s">
        <v>563</v>
      </c>
      <c r="G168" s="53">
        <v>1</v>
      </c>
      <c r="H168" s="172" t="str">
        <f>VLOOKUP(Tabla18[[#This Row],[TipoParametroBUST]],TipoParametroBUST,2,0)</f>
        <v>Probabilidades de Incumplimiento</v>
      </c>
      <c r="I168" s="53">
        <v>6</v>
      </c>
      <c r="J168" s="173" t="str">
        <f>VLOOKUP(Tabla18[[#This Row],[TipoSegmentoBUST]],TipoSegmentoBUST,2,1)</f>
        <v>Consumo</v>
      </c>
      <c r="K168" s="98" t="s">
        <v>34</v>
      </c>
      <c r="L168" s="206"/>
    </row>
    <row r="169" spans="3:12" ht="21">
      <c r="C169" s="60" t="s">
        <v>176</v>
      </c>
      <c r="D169" s="51" t="s">
        <v>28</v>
      </c>
      <c r="E169" s="51" t="s">
        <v>58</v>
      </c>
      <c r="F169" s="51" t="s">
        <v>563</v>
      </c>
      <c r="G169" s="53">
        <v>1</v>
      </c>
      <c r="H169" s="172" t="str">
        <f>VLOOKUP(Tabla18[[#This Row],[TipoParametroBUST]],TipoParametroBUST,2,0)</f>
        <v>Probabilidades de Incumplimiento</v>
      </c>
      <c r="I169" s="53">
        <v>7</v>
      </c>
      <c r="J169" s="173" t="str">
        <f>VLOOKUP(Tabla18[[#This Row],[TipoSegmentoBUST]],TipoSegmentoBUST,2,1)</f>
        <v>Tarjetas de crédito</v>
      </c>
      <c r="K169" s="98" t="s">
        <v>34</v>
      </c>
      <c r="L169" s="206"/>
    </row>
    <row r="170" spans="3:12" ht="21">
      <c r="C170" s="60" t="s">
        <v>177</v>
      </c>
      <c r="D170" s="51" t="s">
        <v>28</v>
      </c>
      <c r="E170" s="51" t="s">
        <v>58</v>
      </c>
      <c r="F170" s="51" t="s">
        <v>563</v>
      </c>
      <c r="G170" s="53">
        <v>1</v>
      </c>
      <c r="H170" s="172" t="str">
        <f>VLOOKUP(Tabla18[[#This Row],[TipoParametroBUST]],TipoParametroBUST,2,0)</f>
        <v>Probabilidades de Incumplimiento</v>
      </c>
      <c r="I170" s="53">
        <v>8</v>
      </c>
      <c r="J170" s="173" t="str">
        <f>VLOOKUP(Tabla18[[#This Row],[TipoSegmentoBUST]],TipoSegmentoBUST,2,1)</f>
        <v>Personal empresarial</v>
      </c>
      <c r="K170" s="98" t="s">
        <v>34</v>
      </c>
      <c r="L170" s="206"/>
    </row>
    <row r="171" spans="3:12" ht="21.6" thickBot="1">
      <c r="C171" s="61" t="s">
        <v>178</v>
      </c>
      <c r="D171" s="62" t="s">
        <v>28</v>
      </c>
      <c r="E171" s="62" t="s">
        <v>58</v>
      </c>
      <c r="F171" s="51" t="s">
        <v>563</v>
      </c>
      <c r="G171" s="64">
        <v>1</v>
      </c>
      <c r="H171" s="174" t="str">
        <f>VLOOKUP(Tabla18[[#This Row],[TipoParametroBUST]],TipoParametroBUST,2,0)</f>
        <v>Probabilidades de Incumplimiento</v>
      </c>
      <c r="I171" s="64">
        <v>9</v>
      </c>
      <c r="J171" s="175" t="str">
        <f>VLOOKUP(Tabla18[[#This Row],[TipoSegmentoBUST]],TipoSegmentoBUST,2,1)</f>
        <v>Vehículos</v>
      </c>
      <c r="K171" s="99" t="s">
        <v>34</v>
      </c>
      <c r="L171" s="206"/>
    </row>
    <row r="172" spans="3:12" ht="21">
      <c r="C172" s="55" t="s">
        <v>179</v>
      </c>
      <c r="D172" s="56" t="s">
        <v>28</v>
      </c>
      <c r="E172" s="56" t="s">
        <v>58</v>
      </c>
      <c r="F172" s="203">
        <v>2026</v>
      </c>
      <c r="G172" s="58">
        <v>1</v>
      </c>
      <c r="H172" s="170" t="str">
        <f>VLOOKUP(Tabla18[[#This Row],[TipoParametroBUST]],TipoParametroBUST,2,0)</f>
        <v>Probabilidades de Incumplimiento</v>
      </c>
      <c r="I172" s="58">
        <v>1</v>
      </c>
      <c r="J172" s="171" t="str">
        <f>VLOOKUP(Tabla18[[#This Row],[TipoSegmentoBUST]],TipoSegmentoBUST,2,1)</f>
        <v>Empresarial M.N</v>
      </c>
      <c r="K172" s="97" t="s">
        <v>34</v>
      </c>
      <c r="L172" s="206"/>
    </row>
    <row r="173" spans="3:12" ht="21">
      <c r="C173" s="60" t="s">
        <v>180</v>
      </c>
      <c r="D173" s="51" t="s">
        <v>28</v>
      </c>
      <c r="E173" s="51" t="s">
        <v>58</v>
      </c>
      <c r="F173" s="51" t="s">
        <v>564</v>
      </c>
      <c r="G173" s="53">
        <v>1</v>
      </c>
      <c r="H173" s="172" t="str">
        <f>VLOOKUP(Tabla18[[#This Row],[TipoParametroBUST]],TipoParametroBUST,2,0)</f>
        <v>Probabilidades de Incumplimiento</v>
      </c>
      <c r="I173" s="53">
        <v>2</v>
      </c>
      <c r="J173" s="173" t="str">
        <f>VLOOKUP(Tabla18[[#This Row],[TipoSegmentoBUST]],TipoSegmentoBUST,2,1)</f>
        <v>Empresarial M.E G</v>
      </c>
      <c r="K173" s="98" t="s">
        <v>34</v>
      </c>
      <c r="L173" s="206"/>
    </row>
    <row r="174" spans="3:12" ht="21">
      <c r="C174" s="60" t="s">
        <v>181</v>
      </c>
      <c r="D174" s="51" t="s">
        <v>28</v>
      </c>
      <c r="E174" s="51" t="s">
        <v>58</v>
      </c>
      <c r="F174" s="51" t="s">
        <v>564</v>
      </c>
      <c r="G174" s="53">
        <v>1</v>
      </c>
      <c r="H174" s="172" t="str">
        <f>VLOOKUP(Tabla18[[#This Row],[TipoParametroBUST]],TipoParametroBUST,2,0)</f>
        <v>Probabilidades de Incumplimiento</v>
      </c>
      <c r="I174" s="53">
        <v>3</v>
      </c>
      <c r="J174" s="173" t="str">
        <f>VLOOKUP(Tabla18[[#This Row],[TipoSegmentoBUST]],TipoSegmentoBUST,2,1)</f>
        <v>Empresarial M.E NG</v>
      </c>
      <c r="K174" s="98" t="s">
        <v>34</v>
      </c>
      <c r="L174" s="206"/>
    </row>
    <row r="175" spans="3:12" ht="21">
      <c r="C175" s="60" t="s">
        <v>182</v>
      </c>
      <c r="D175" s="51" t="s">
        <v>28</v>
      </c>
      <c r="E175" s="51" t="s">
        <v>58</v>
      </c>
      <c r="F175" s="51" t="s">
        <v>564</v>
      </c>
      <c r="G175" s="53">
        <v>1</v>
      </c>
      <c r="H175" s="172" t="str">
        <f>VLOOKUP(Tabla18[[#This Row],[TipoParametroBUST]],TipoParametroBUST,2,0)</f>
        <v>Probabilidades de Incumplimiento</v>
      </c>
      <c r="I175" s="53">
        <v>4</v>
      </c>
      <c r="J175" s="173" t="str">
        <f>VLOOKUP(Tabla18[[#This Row],[TipoSegmentoBUST]],TipoSegmentoBUST,2,1)</f>
        <v>Vivienda M.N</v>
      </c>
      <c r="K175" s="98" t="s">
        <v>34</v>
      </c>
      <c r="L175" s="206"/>
    </row>
    <row r="176" spans="3:12" ht="21">
      <c r="C176" s="60" t="s">
        <v>183</v>
      </c>
      <c r="D176" s="51" t="s">
        <v>28</v>
      </c>
      <c r="E176" s="51" t="s">
        <v>58</v>
      </c>
      <c r="F176" s="51" t="s">
        <v>564</v>
      </c>
      <c r="G176" s="53">
        <v>1</v>
      </c>
      <c r="H176" s="172" t="str">
        <f>VLOOKUP(Tabla18[[#This Row],[TipoParametroBUST]],TipoParametroBUST,2,0)</f>
        <v>Probabilidades de Incumplimiento</v>
      </c>
      <c r="I176" s="53">
        <v>5</v>
      </c>
      <c r="J176" s="173" t="str">
        <f>VLOOKUP(Tabla18[[#This Row],[TipoSegmentoBUST]],TipoSegmentoBUST,2,1)</f>
        <v>Vivienda M.E</v>
      </c>
      <c r="K176" s="98" t="s">
        <v>34</v>
      </c>
      <c r="L176" s="206"/>
    </row>
    <row r="177" spans="3:12" ht="21">
      <c r="C177" s="60" t="s">
        <v>184</v>
      </c>
      <c r="D177" s="51" t="s">
        <v>28</v>
      </c>
      <c r="E177" s="51" t="s">
        <v>58</v>
      </c>
      <c r="F177" s="51" t="s">
        <v>564</v>
      </c>
      <c r="G177" s="53">
        <v>1</v>
      </c>
      <c r="H177" s="172" t="str">
        <f>VLOOKUP(Tabla18[[#This Row],[TipoParametroBUST]],TipoParametroBUST,2,0)</f>
        <v>Probabilidades de Incumplimiento</v>
      </c>
      <c r="I177" s="53">
        <v>6</v>
      </c>
      <c r="J177" s="173" t="str">
        <f>VLOOKUP(Tabla18[[#This Row],[TipoSegmentoBUST]],TipoSegmentoBUST,2,1)</f>
        <v>Consumo</v>
      </c>
      <c r="K177" s="98" t="s">
        <v>34</v>
      </c>
      <c r="L177" s="206"/>
    </row>
    <row r="178" spans="3:12" ht="21">
      <c r="C178" s="60" t="s">
        <v>185</v>
      </c>
      <c r="D178" s="51" t="s">
        <v>28</v>
      </c>
      <c r="E178" s="51" t="s">
        <v>58</v>
      </c>
      <c r="F178" s="51" t="s">
        <v>564</v>
      </c>
      <c r="G178" s="53">
        <v>1</v>
      </c>
      <c r="H178" s="172" t="str">
        <f>VLOOKUP(Tabla18[[#This Row],[TipoParametroBUST]],TipoParametroBUST,2,0)</f>
        <v>Probabilidades de Incumplimiento</v>
      </c>
      <c r="I178" s="53">
        <v>7</v>
      </c>
      <c r="J178" s="173" t="str">
        <f>VLOOKUP(Tabla18[[#This Row],[TipoSegmentoBUST]],TipoSegmentoBUST,2,1)</f>
        <v>Tarjetas de crédito</v>
      </c>
      <c r="K178" s="98" t="s">
        <v>34</v>
      </c>
      <c r="L178" s="206"/>
    </row>
    <row r="179" spans="3:12" ht="21">
      <c r="C179" s="60" t="s">
        <v>186</v>
      </c>
      <c r="D179" s="51" t="s">
        <v>28</v>
      </c>
      <c r="E179" s="51" t="s">
        <v>58</v>
      </c>
      <c r="F179" s="51" t="s">
        <v>564</v>
      </c>
      <c r="G179" s="53">
        <v>1</v>
      </c>
      <c r="H179" s="172" t="str">
        <f>VLOOKUP(Tabla18[[#This Row],[TipoParametroBUST]],TipoParametroBUST,2,0)</f>
        <v>Probabilidades de Incumplimiento</v>
      </c>
      <c r="I179" s="53">
        <v>8</v>
      </c>
      <c r="J179" s="173" t="str">
        <f>VLOOKUP(Tabla18[[#This Row],[TipoSegmentoBUST]],TipoSegmentoBUST,2,1)</f>
        <v>Personal empresarial</v>
      </c>
      <c r="K179" s="98" t="s">
        <v>34</v>
      </c>
      <c r="L179" s="206"/>
    </row>
    <row r="180" spans="3:12" ht="21.6" thickBot="1">
      <c r="C180" s="60" t="s">
        <v>187</v>
      </c>
      <c r="D180" s="62" t="s">
        <v>28</v>
      </c>
      <c r="E180" s="62" t="s">
        <v>58</v>
      </c>
      <c r="F180" s="51" t="s">
        <v>564</v>
      </c>
      <c r="G180" s="64">
        <v>1</v>
      </c>
      <c r="H180" s="174" t="str">
        <f>VLOOKUP(Tabla18[[#This Row],[TipoParametroBUST]],TipoParametroBUST,2,0)</f>
        <v>Probabilidades de Incumplimiento</v>
      </c>
      <c r="I180" s="64">
        <v>9</v>
      </c>
      <c r="J180" s="175" t="str">
        <f>VLOOKUP(Tabla18[[#This Row],[TipoSegmentoBUST]],TipoSegmentoBUST,2,1)</f>
        <v>Vehículos</v>
      </c>
      <c r="K180" s="99" t="s">
        <v>34</v>
      </c>
      <c r="L180" s="206"/>
    </row>
    <row r="181" spans="3:12" ht="21">
      <c r="C181" s="151" t="s">
        <v>188</v>
      </c>
      <c r="D181" s="152" t="s">
        <v>28</v>
      </c>
      <c r="E181" s="152" t="s">
        <v>29</v>
      </c>
      <c r="F181" s="202">
        <v>2023</v>
      </c>
      <c r="G181" s="107">
        <v>2</v>
      </c>
      <c r="H181" s="176" t="str">
        <f>VLOOKUP(Tabla18[[#This Row],[TipoParametroBUST]],TipoParametroBUST,2,0)</f>
        <v>Tasas de Cura</v>
      </c>
      <c r="I181" s="107">
        <v>1</v>
      </c>
      <c r="J181" s="161" t="str">
        <f>VLOOKUP(Tabla18[[#This Row],[TipoSegmentoBUST]],TipoSegmentoBUST,2,1)</f>
        <v>Empresarial M.N</v>
      </c>
      <c r="K181" s="92" t="s">
        <v>34</v>
      </c>
      <c r="L181" s="206"/>
    </row>
    <row r="182" spans="3:12" ht="21">
      <c r="C182" s="153" t="s">
        <v>189</v>
      </c>
      <c r="D182" s="30" t="s">
        <v>28</v>
      </c>
      <c r="E182" s="30" t="s">
        <v>29</v>
      </c>
      <c r="F182" s="33">
        <v>2023</v>
      </c>
      <c r="G182" s="32">
        <v>2</v>
      </c>
      <c r="H182" s="177" t="str">
        <f>VLOOKUP(Tabla18[[#This Row],[TipoParametroBUST]],TipoParametroBUST,2,0)</f>
        <v>Tasas de Cura</v>
      </c>
      <c r="I182" s="32">
        <v>2</v>
      </c>
      <c r="J182" s="163" t="str">
        <f>VLOOKUP(Tabla18[[#This Row],[TipoSegmentoBUST]],TipoSegmentoBUST,2,1)</f>
        <v>Empresarial M.E G</v>
      </c>
      <c r="K182" s="93" t="s">
        <v>34</v>
      </c>
      <c r="L182" s="206"/>
    </row>
    <row r="183" spans="3:12" ht="21">
      <c r="C183" s="153" t="s">
        <v>190</v>
      </c>
      <c r="D183" s="30" t="s">
        <v>28</v>
      </c>
      <c r="E183" s="30" t="s">
        <v>29</v>
      </c>
      <c r="F183" s="33">
        <v>2023</v>
      </c>
      <c r="G183" s="32">
        <v>2</v>
      </c>
      <c r="H183" s="177" t="str">
        <f>VLOOKUP(Tabla18[[#This Row],[TipoParametroBUST]],TipoParametroBUST,2,0)</f>
        <v>Tasas de Cura</v>
      </c>
      <c r="I183" s="32">
        <v>3</v>
      </c>
      <c r="J183" s="163" t="str">
        <f>VLOOKUP(Tabla18[[#This Row],[TipoSegmentoBUST]],TipoSegmentoBUST,2,1)</f>
        <v>Empresarial M.E NG</v>
      </c>
      <c r="K183" s="93" t="s">
        <v>34</v>
      </c>
      <c r="L183" s="206"/>
    </row>
    <row r="184" spans="3:12" ht="21">
      <c r="C184" s="153" t="s">
        <v>191</v>
      </c>
      <c r="D184" s="30" t="s">
        <v>28</v>
      </c>
      <c r="E184" s="30" t="s">
        <v>29</v>
      </c>
      <c r="F184" s="33">
        <v>2023</v>
      </c>
      <c r="G184" s="32">
        <v>2</v>
      </c>
      <c r="H184" s="177" t="str">
        <f>VLOOKUP(Tabla18[[#This Row],[TipoParametroBUST]],TipoParametroBUST,2,0)</f>
        <v>Tasas de Cura</v>
      </c>
      <c r="I184" s="32">
        <v>4</v>
      </c>
      <c r="J184" s="163" t="str">
        <f>VLOOKUP(Tabla18[[#This Row],[TipoSegmentoBUST]],TipoSegmentoBUST,2,1)</f>
        <v>Vivienda M.N</v>
      </c>
      <c r="K184" s="93" t="s">
        <v>34</v>
      </c>
      <c r="L184" s="206"/>
    </row>
    <row r="185" spans="3:12" ht="21">
      <c r="C185" s="153" t="s">
        <v>192</v>
      </c>
      <c r="D185" s="30" t="s">
        <v>28</v>
      </c>
      <c r="E185" s="30" t="s">
        <v>29</v>
      </c>
      <c r="F185" s="33">
        <v>2023</v>
      </c>
      <c r="G185" s="32">
        <v>2</v>
      </c>
      <c r="H185" s="177" t="str">
        <f>VLOOKUP(Tabla18[[#This Row],[TipoParametroBUST]],TipoParametroBUST,2,0)</f>
        <v>Tasas de Cura</v>
      </c>
      <c r="I185" s="32">
        <v>5</v>
      </c>
      <c r="J185" s="163" t="str">
        <f>VLOOKUP(Tabla18[[#This Row],[TipoSegmentoBUST]],TipoSegmentoBUST,2,1)</f>
        <v>Vivienda M.E</v>
      </c>
      <c r="K185" s="93" t="s">
        <v>34</v>
      </c>
      <c r="L185" s="206"/>
    </row>
    <row r="186" spans="3:12" ht="21">
      <c r="C186" s="153" t="s">
        <v>193</v>
      </c>
      <c r="D186" s="30" t="s">
        <v>28</v>
      </c>
      <c r="E186" s="30" t="s">
        <v>29</v>
      </c>
      <c r="F186" s="33">
        <v>2023</v>
      </c>
      <c r="G186" s="32">
        <v>2</v>
      </c>
      <c r="H186" s="177" t="str">
        <f>VLOOKUP(Tabla18[[#This Row],[TipoParametroBUST]],TipoParametroBUST,2,0)</f>
        <v>Tasas de Cura</v>
      </c>
      <c r="I186" s="32">
        <v>6</v>
      </c>
      <c r="J186" s="163" t="str">
        <f>VLOOKUP(Tabla18[[#This Row],[TipoSegmentoBUST]],TipoSegmentoBUST,2,1)</f>
        <v>Consumo</v>
      </c>
      <c r="K186" s="93" t="s">
        <v>34</v>
      </c>
      <c r="L186" s="206"/>
    </row>
    <row r="187" spans="3:12" ht="21">
      <c r="C187" s="153" t="s">
        <v>194</v>
      </c>
      <c r="D187" s="30" t="s">
        <v>28</v>
      </c>
      <c r="E187" s="30" t="s">
        <v>29</v>
      </c>
      <c r="F187" s="33">
        <v>2023</v>
      </c>
      <c r="G187" s="32">
        <v>2</v>
      </c>
      <c r="H187" s="177" t="str">
        <f>VLOOKUP(Tabla18[[#This Row],[TipoParametroBUST]],TipoParametroBUST,2,0)</f>
        <v>Tasas de Cura</v>
      </c>
      <c r="I187" s="32">
        <v>7</v>
      </c>
      <c r="J187" s="163" t="str">
        <f>VLOOKUP(Tabla18[[#This Row],[TipoSegmentoBUST]],TipoSegmentoBUST,2,1)</f>
        <v>Tarjetas de crédito</v>
      </c>
      <c r="K187" s="93" t="s">
        <v>34</v>
      </c>
      <c r="L187" s="206"/>
    </row>
    <row r="188" spans="3:12" ht="21">
      <c r="C188" s="153" t="s">
        <v>195</v>
      </c>
      <c r="D188" s="30" t="s">
        <v>28</v>
      </c>
      <c r="E188" s="30" t="s">
        <v>29</v>
      </c>
      <c r="F188" s="33">
        <v>2023</v>
      </c>
      <c r="G188" s="32">
        <v>2</v>
      </c>
      <c r="H188" s="177" t="str">
        <f>VLOOKUP(Tabla18[[#This Row],[TipoParametroBUST]],TipoParametroBUST,2,0)</f>
        <v>Tasas de Cura</v>
      </c>
      <c r="I188" s="32">
        <v>8</v>
      </c>
      <c r="J188" s="163" t="str">
        <f>VLOOKUP(Tabla18[[#This Row],[TipoSegmentoBUST]],TipoSegmentoBUST,2,1)</f>
        <v>Personal empresarial</v>
      </c>
      <c r="K188" s="93" t="s">
        <v>34</v>
      </c>
      <c r="L188" s="206"/>
    </row>
    <row r="189" spans="3:12" ht="21.6" thickBot="1">
      <c r="C189" s="200" t="s">
        <v>196</v>
      </c>
      <c r="D189" s="30" t="s">
        <v>28</v>
      </c>
      <c r="E189" s="30" t="s">
        <v>29</v>
      </c>
      <c r="F189" s="33">
        <v>2023</v>
      </c>
      <c r="G189" s="32">
        <v>2</v>
      </c>
      <c r="H189" s="177" t="str">
        <f>VLOOKUP(Tabla18[[#This Row],[TipoParametroBUST]],TipoParametroBUST,2,0)</f>
        <v>Tasas de Cura</v>
      </c>
      <c r="I189" s="32">
        <v>9</v>
      </c>
      <c r="J189" s="163" t="str">
        <f>VLOOKUP(Tabla18[[#This Row],[TipoSegmentoBUST]],TipoSegmentoBUST,2,1)</f>
        <v>Vehículos</v>
      </c>
      <c r="K189" s="93" t="s">
        <v>34</v>
      </c>
      <c r="L189" s="206"/>
    </row>
    <row r="190" spans="3:12" ht="21">
      <c r="C190" s="40" t="s">
        <v>197</v>
      </c>
      <c r="D190" s="41" t="s">
        <v>28</v>
      </c>
      <c r="E190" s="41" t="s">
        <v>40</v>
      </c>
      <c r="F190" s="41" t="s">
        <v>562</v>
      </c>
      <c r="G190" s="43">
        <v>2</v>
      </c>
      <c r="H190" s="178" t="str">
        <f>VLOOKUP(Tabla18[[#This Row],[TipoParametroBUST]],TipoParametroBUST,2,0)</f>
        <v>Tasas de Cura</v>
      </c>
      <c r="I190" s="43">
        <v>1</v>
      </c>
      <c r="J190" s="165" t="str">
        <f>VLOOKUP(Tabla18[[#This Row],[TipoSegmentoBUST]],TipoSegmentoBUST,2,1)</f>
        <v>Empresarial M.N</v>
      </c>
      <c r="K190" s="94" t="s">
        <v>34</v>
      </c>
      <c r="L190" s="206"/>
    </row>
    <row r="191" spans="3:12" ht="21">
      <c r="C191" s="45" t="s">
        <v>198</v>
      </c>
      <c r="D191" s="26" t="s">
        <v>28</v>
      </c>
      <c r="E191" s="26" t="s">
        <v>40</v>
      </c>
      <c r="F191" s="29">
        <v>2024</v>
      </c>
      <c r="G191" s="28">
        <v>2</v>
      </c>
      <c r="H191" s="179" t="str">
        <f>VLOOKUP(Tabla18[[#This Row],[TipoParametroBUST]],TipoParametroBUST,2,0)</f>
        <v>Tasas de Cura</v>
      </c>
      <c r="I191" s="28">
        <v>2</v>
      </c>
      <c r="J191" s="167" t="str">
        <f>VLOOKUP(Tabla18[[#This Row],[TipoSegmentoBUST]],TipoSegmentoBUST,2,1)</f>
        <v>Empresarial M.E G</v>
      </c>
      <c r="K191" s="95" t="s">
        <v>34</v>
      </c>
      <c r="L191" s="206"/>
    </row>
    <row r="192" spans="3:12" ht="21">
      <c r="C192" s="45" t="s">
        <v>199</v>
      </c>
      <c r="D192" s="26" t="s">
        <v>28</v>
      </c>
      <c r="E192" s="26" t="s">
        <v>40</v>
      </c>
      <c r="F192" s="29">
        <v>2024</v>
      </c>
      <c r="G192" s="28">
        <v>2</v>
      </c>
      <c r="H192" s="179" t="str">
        <f>VLOOKUP(Tabla18[[#This Row],[TipoParametroBUST]],TipoParametroBUST,2,0)</f>
        <v>Tasas de Cura</v>
      </c>
      <c r="I192" s="28">
        <v>3</v>
      </c>
      <c r="J192" s="167" t="str">
        <f>VLOOKUP(Tabla18[[#This Row],[TipoSegmentoBUST]],TipoSegmentoBUST,2,1)</f>
        <v>Empresarial M.E NG</v>
      </c>
      <c r="K192" s="95" t="s">
        <v>34</v>
      </c>
      <c r="L192" s="206"/>
    </row>
    <row r="193" spans="3:12" ht="21">
      <c r="C193" s="45" t="s">
        <v>200</v>
      </c>
      <c r="D193" s="26" t="s">
        <v>28</v>
      </c>
      <c r="E193" s="26" t="s">
        <v>40</v>
      </c>
      <c r="F193" s="29">
        <v>2024</v>
      </c>
      <c r="G193" s="28">
        <v>2</v>
      </c>
      <c r="H193" s="179" t="str">
        <f>VLOOKUP(Tabla18[[#This Row],[TipoParametroBUST]],TipoParametroBUST,2,0)</f>
        <v>Tasas de Cura</v>
      </c>
      <c r="I193" s="28">
        <v>4</v>
      </c>
      <c r="J193" s="167" t="str">
        <f>VLOOKUP(Tabla18[[#This Row],[TipoSegmentoBUST]],TipoSegmentoBUST,2,1)</f>
        <v>Vivienda M.N</v>
      </c>
      <c r="K193" s="95" t="s">
        <v>34</v>
      </c>
      <c r="L193" s="206"/>
    </row>
    <row r="194" spans="3:12" ht="21">
      <c r="C194" s="45" t="s">
        <v>201</v>
      </c>
      <c r="D194" s="26" t="s">
        <v>28</v>
      </c>
      <c r="E194" s="26" t="s">
        <v>40</v>
      </c>
      <c r="F194" s="29">
        <v>2024</v>
      </c>
      <c r="G194" s="28">
        <v>2</v>
      </c>
      <c r="H194" s="179" t="str">
        <f>VLOOKUP(Tabla18[[#This Row],[TipoParametroBUST]],TipoParametroBUST,2,0)</f>
        <v>Tasas de Cura</v>
      </c>
      <c r="I194" s="28">
        <v>5</v>
      </c>
      <c r="J194" s="167" t="str">
        <f>VLOOKUP(Tabla18[[#This Row],[TipoSegmentoBUST]],TipoSegmentoBUST,2,1)</f>
        <v>Vivienda M.E</v>
      </c>
      <c r="K194" s="95" t="s">
        <v>34</v>
      </c>
      <c r="L194" s="206"/>
    </row>
    <row r="195" spans="3:12" ht="21">
      <c r="C195" s="45" t="s">
        <v>202</v>
      </c>
      <c r="D195" s="26" t="s">
        <v>28</v>
      </c>
      <c r="E195" s="26" t="s">
        <v>40</v>
      </c>
      <c r="F195" s="29">
        <v>2024</v>
      </c>
      <c r="G195" s="28">
        <v>2</v>
      </c>
      <c r="H195" s="179" t="str">
        <f>VLOOKUP(Tabla18[[#This Row],[TipoParametroBUST]],TipoParametroBUST,2,0)</f>
        <v>Tasas de Cura</v>
      </c>
      <c r="I195" s="28">
        <v>6</v>
      </c>
      <c r="J195" s="167" t="str">
        <f>VLOOKUP(Tabla18[[#This Row],[TipoSegmentoBUST]],TipoSegmentoBUST,2,1)</f>
        <v>Consumo</v>
      </c>
      <c r="K195" s="95" t="s">
        <v>34</v>
      </c>
      <c r="L195" s="206"/>
    </row>
    <row r="196" spans="3:12" ht="21">
      <c r="C196" s="45" t="s">
        <v>203</v>
      </c>
      <c r="D196" s="26" t="s">
        <v>28</v>
      </c>
      <c r="E196" s="26" t="s">
        <v>40</v>
      </c>
      <c r="F196" s="29">
        <v>2024</v>
      </c>
      <c r="G196" s="28">
        <v>2</v>
      </c>
      <c r="H196" s="179" t="str">
        <f>VLOOKUP(Tabla18[[#This Row],[TipoParametroBUST]],TipoParametroBUST,2,0)</f>
        <v>Tasas de Cura</v>
      </c>
      <c r="I196" s="28">
        <v>7</v>
      </c>
      <c r="J196" s="167" t="str">
        <f>VLOOKUP(Tabla18[[#This Row],[TipoSegmentoBUST]],TipoSegmentoBUST,2,1)</f>
        <v>Tarjetas de crédito</v>
      </c>
      <c r="K196" s="95" t="s">
        <v>34</v>
      </c>
      <c r="L196" s="206"/>
    </row>
    <row r="197" spans="3:12" ht="21">
      <c r="C197" s="45" t="s">
        <v>204</v>
      </c>
      <c r="D197" s="26" t="s">
        <v>28</v>
      </c>
      <c r="E197" s="26" t="s">
        <v>40</v>
      </c>
      <c r="F197" s="29">
        <v>2024</v>
      </c>
      <c r="G197" s="28">
        <v>2</v>
      </c>
      <c r="H197" s="179" t="str">
        <f>VLOOKUP(Tabla18[[#This Row],[TipoParametroBUST]],TipoParametroBUST,2,0)</f>
        <v>Tasas de Cura</v>
      </c>
      <c r="I197" s="28">
        <v>8</v>
      </c>
      <c r="J197" s="167" t="str">
        <f>VLOOKUP(Tabla18[[#This Row],[TipoSegmentoBUST]],TipoSegmentoBUST,2,1)</f>
        <v>Personal empresarial</v>
      </c>
      <c r="K197" s="95" t="s">
        <v>34</v>
      </c>
      <c r="L197" s="206"/>
    </row>
    <row r="198" spans="3:12" ht="21.6" thickBot="1">
      <c r="C198" s="45" t="s">
        <v>205</v>
      </c>
      <c r="D198" s="47" t="s">
        <v>28</v>
      </c>
      <c r="E198" s="47" t="s">
        <v>40</v>
      </c>
      <c r="F198" s="29">
        <v>2024</v>
      </c>
      <c r="G198" s="49">
        <v>2</v>
      </c>
      <c r="H198" s="180" t="str">
        <f>VLOOKUP(Tabla18[[#This Row],[TipoParametroBUST]],TipoParametroBUST,2,0)</f>
        <v>Tasas de Cura</v>
      </c>
      <c r="I198" s="49">
        <v>9</v>
      </c>
      <c r="J198" s="169" t="str">
        <f>VLOOKUP(Tabla18[[#This Row],[TipoSegmentoBUST]],TipoSegmentoBUST,2,1)</f>
        <v>Vehículos</v>
      </c>
      <c r="K198" s="96" t="s">
        <v>34</v>
      </c>
      <c r="L198" s="206"/>
    </row>
    <row r="199" spans="3:12" ht="21">
      <c r="C199" s="40" t="s">
        <v>206</v>
      </c>
      <c r="D199" s="41" t="s">
        <v>28</v>
      </c>
      <c r="E199" s="41" t="s">
        <v>40</v>
      </c>
      <c r="F199" s="41" t="s">
        <v>563</v>
      </c>
      <c r="G199" s="43">
        <v>2</v>
      </c>
      <c r="H199" s="178" t="str">
        <f>VLOOKUP(Tabla18[[#This Row],[TipoParametroBUST]],TipoParametroBUST,2,0)</f>
        <v>Tasas de Cura</v>
      </c>
      <c r="I199" s="43">
        <v>1</v>
      </c>
      <c r="J199" s="165" t="str">
        <f>VLOOKUP(Tabla18[[#This Row],[TipoSegmentoBUST]],TipoSegmentoBUST,2,1)</f>
        <v>Empresarial M.N</v>
      </c>
      <c r="K199" s="94" t="s">
        <v>34</v>
      </c>
      <c r="L199" s="206"/>
    </row>
    <row r="200" spans="3:12" ht="21">
      <c r="C200" s="45" t="s">
        <v>207</v>
      </c>
      <c r="D200" s="26" t="s">
        <v>28</v>
      </c>
      <c r="E200" s="26" t="s">
        <v>40</v>
      </c>
      <c r="F200" s="26" t="s">
        <v>563</v>
      </c>
      <c r="G200" s="28">
        <v>2</v>
      </c>
      <c r="H200" s="179" t="str">
        <f>VLOOKUP(Tabla18[[#This Row],[TipoParametroBUST]],TipoParametroBUST,2,0)</f>
        <v>Tasas de Cura</v>
      </c>
      <c r="I200" s="28">
        <v>2</v>
      </c>
      <c r="J200" s="167" t="str">
        <f>VLOOKUP(Tabla18[[#This Row],[TipoSegmentoBUST]],TipoSegmentoBUST,2,1)</f>
        <v>Empresarial M.E G</v>
      </c>
      <c r="K200" s="95" t="s">
        <v>34</v>
      </c>
      <c r="L200" s="206"/>
    </row>
    <row r="201" spans="3:12" ht="21">
      <c r="C201" s="45" t="s">
        <v>208</v>
      </c>
      <c r="D201" s="26" t="s">
        <v>28</v>
      </c>
      <c r="E201" s="26" t="s">
        <v>40</v>
      </c>
      <c r="F201" s="26" t="s">
        <v>563</v>
      </c>
      <c r="G201" s="28">
        <v>2</v>
      </c>
      <c r="H201" s="179" t="str">
        <f>VLOOKUP(Tabla18[[#This Row],[TipoParametroBUST]],TipoParametroBUST,2,0)</f>
        <v>Tasas de Cura</v>
      </c>
      <c r="I201" s="28">
        <v>3</v>
      </c>
      <c r="J201" s="167" t="str">
        <f>VLOOKUP(Tabla18[[#This Row],[TipoSegmentoBUST]],TipoSegmentoBUST,2,1)</f>
        <v>Empresarial M.E NG</v>
      </c>
      <c r="K201" s="95" t="s">
        <v>34</v>
      </c>
      <c r="L201" s="206"/>
    </row>
    <row r="202" spans="3:12" ht="21">
      <c r="C202" s="45" t="s">
        <v>209</v>
      </c>
      <c r="D202" s="26" t="s">
        <v>28</v>
      </c>
      <c r="E202" s="26" t="s">
        <v>40</v>
      </c>
      <c r="F202" s="26" t="s">
        <v>563</v>
      </c>
      <c r="G202" s="28">
        <v>2</v>
      </c>
      <c r="H202" s="179" t="str">
        <f>VLOOKUP(Tabla18[[#This Row],[TipoParametroBUST]],TipoParametroBUST,2,0)</f>
        <v>Tasas de Cura</v>
      </c>
      <c r="I202" s="28">
        <v>4</v>
      </c>
      <c r="J202" s="167" t="str">
        <f>VLOOKUP(Tabla18[[#This Row],[TipoSegmentoBUST]],TipoSegmentoBUST,2,1)</f>
        <v>Vivienda M.N</v>
      </c>
      <c r="K202" s="95" t="s">
        <v>34</v>
      </c>
      <c r="L202" s="206"/>
    </row>
    <row r="203" spans="3:12" ht="21">
      <c r="C203" s="45" t="s">
        <v>210</v>
      </c>
      <c r="D203" s="26" t="s">
        <v>28</v>
      </c>
      <c r="E203" s="26" t="s">
        <v>40</v>
      </c>
      <c r="F203" s="26" t="s">
        <v>563</v>
      </c>
      <c r="G203" s="28">
        <v>2</v>
      </c>
      <c r="H203" s="179" t="str">
        <f>VLOOKUP(Tabla18[[#This Row],[TipoParametroBUST]],TipoParametroBUST,2,0)</f>
        <v>Tasas de Cura</v>
      </c>
      <c r="I203" s="28">
        <v>5</v>
      </c>
      <c r="J203" s="167" t="str">
        <f>VLOOKUP(Tabla18[[#This Row],[TipoSegmentoBUST]],TipoSegmentoBUST,2,1)</f>
        <v>Vivienda M.E</v>
      </c>
      <c r="K203" s="95" t="s">
        <v>34</v>
      </c>
      <c r="L203" s="206"/>
    </row>
    <row r="204" spans="3:12" ht="21">
      <c r="C204" s="45" t="s">
        <v>211</v>
      </c>
      <c r="D204" s="26" t="s">
        <v>28</v>
      </c>
      <c r="E204" s="26" t="s">
        <v>40</v>
      </c>
      <c r="F204" s="26" t="s">
        <v>563</v>
      </c>
      <c r="G204" s="28">
        <v>2</v>
      </c>
      <c r="H204" s="179" t="str">
        <f>VLOOKUP(Tabla18[[#This Row],[TipoParametroBUST]],TipoParametroBUST,2,0)</f>
        <v>Tasas de Cura</v>
      </c>
      <c r="I204" s="28">
        <v>6</v>
      </c>
      <c r="J204" s="167" t="str">
        <f>VLOOKUP(Tabla18[[#This Row],[TipoSegmentoBUST]],TipoSegmentoBUST,2,1)</f>
        <v>Consumo</v>
      </c>
      <c r="K204" s="95" t="s">
        <v>34</v>
      </c>
      <c r="L204" s="206"/>
    </row>
    <row r="205" spans="3:12" ht="21">
      <c r="C205" s="45" t="s">
        <v>212</v>
      </c>
      <c r="D205" s="26" t="s">
        <v>28</v>
      </c>
      <c r="E205" s="26" t="s">
        <v>40</v>
      </c>
      <c r="F205" s="26" t="s">
        <v>563</v>
      </c>
      <c r="G205" s="28">
        <v>2</v>
      </c>
      <c r="H205" s="179" t="str">
        <f>VLOOKUP(Tabla18[[#This Row],[TipoParametroBUST]],TipoParametroBUST,2,0)</f>
        <v>Tasas de Cura</v>
      </c>
      <c r="I205" s="28">
        <v>7</v>
      </c>
      <c r="J205" s="167" t="str">
        <f>VLOOKUP(Tabla18[[#This Row],[TipoSegmentoBUST]],TipoSegmentoBUST,2,1)</f>
        <v>Tarjetas de crédito</v>
      </c>
      <c r="K205" s="95" t="s">
        <v>34</v>
      </c>
      <c r="L205" s="206"/>
    </row>
    <row r="206" spans="3:12" ht="21">
      <c r="C206" s="45" t="s">
        <v>213</v>
      </c>
      <c r="D206" s="26" t="s">
        <v>28</v>
      </c>
      <c r="E206" s="26" t="s">
        <v>40</v>
      </c>
      <c r="F206" s="26" t="s">
        <v>563</v>
      </c>
      <c r="G206" s="28">
        <v>2</v>
      </c>
      <c r="H206" s="179" t="str">
        <f>VLOOKUP(Tabla18[[#This Row],[TipoParametroBUST]],TipoParametroBUST,2,0)</f>
        <v>Tasas de Cura</v>
      </c>
      <c r="I206" s="28">
        <v>8</v>
      </c>
      <c r="J206" s="167" t="str">
        <f>VLOOKUP(Tabla18[[#This Row],[TipoSegmentoBUST]],TipoSegmentoBUST,2,1)</f>
        <v>Personal empresarial</v>
      </c>
      <c r="K206" s="95" t="s">
        <v>34</v>
      </c>
      <c r="L206" s="206"/>
    </row>
    <row r="207" spans="3:12" ht="21.6" thickBot="1">
      <c r="C207" s="46" t="s">
        <v>214</v>
      </c>
      <c r="D207" s="47" t="s">
        <v>28</v>
      </c>
      <c r="E207" s="47" t="s">
        <v>40</v>
      </c>
      <c r="F207" s="26" t="s">
        <v>563</v>
      </c>
      <c r="G207" s="49">
        <v>2</v>
      </c>
      <c r="H207" s="180" t="str">
        <f>VLOOKUP(Tabla18[[#This Row],[TipoParametroBUST]],TipoParametroBUST,2,0)</f>
        <v>Tasas de Cura</v>
      </c>
      <c r="I207" s="49">
        <v>9</v>
      </c>
      <c r="J207" s="169" t="str">
        <f>VLOOKUP(Tabla18[[#This Row],[TipoSegmentoBUST]],TipoSegmentoBUST,2,1)</f>
        <v>Vehículos</v>
      </c>
      <c r="K207" s="96" t="s">
        <v>34</v>
      </c>
      <c r="L207" s="206"/>
    </row>
    <row r="208" spans="3:12" ht="21">
      <c r="C208" s="40" t="s">
        <v>215</v>
      </c>
      <c r="D208" s="41" t="s">
        <v>28</v>
      </c>
      <c r="E208" s="41" t="s">
        <v>40</v>
      </c>
      <c r="F208" s="41" t="s">
        <v>564</v>
      </c>
      <c r="G208" s="43">
        <v>2</v>
      </c>
      <c r="H208" s="178" t="str">
        <f>VLOOKUP(Tabla18[[#This Row],[TipoParametroBUST]],TipoParametroBUST,2,0)</f>
        <v>Tasas de Cura</v>
      </c>
      <c r="I208" s="43">
        <v>1</v>
      </c>
      <c r="J208" s="165" t="str">
        <f>VLOOKUP(Tabla18[[#This Row],[TipoSegmentoBUST]],TipoSegmentoBUST,2,1)</f>
        <v>Empresarial M.N</v>
      </c>
      <c r="K208" s="94" t="s">
        <v>34</v>
      </c>
      <c r="L208" s="206"/>
    </row>
    <row r="209" spans="3:12" ht="21">
      <c r="C209" s="45" t="s">
        <v>216</v>
      </c>
      <c r="D209" s="26" t="s">
        <v>28</v>
      </c>
      <c r="E209" s="26" t="s">
        <v>40</v>
      </c>
      <c r="F209" s="26" t="s">
        <v>564</v>
      </c>
      <c r="G209" s="28">
        <v>2</v>
      </c>
      <c r="H209" s="179" t="str">
        <f>VLOOKUP(Tabla18[[#This Row],[TipoParametroBUST]],TipoParametroBUST,2,0)</f>
        <v>Tasas de Cura</v>
      </c>
      <c r="I209" s="28">
        <v>2</v>
      </c>
      <c r="J209" s="167" t="str">
        <f>VLOOKUP(Tabla18[[#This Row],[TipoSegmentoBUST]],TipoSegmentoBUST,2,1)</f>
        <v>Empresarial M.E G</v>
      </c>
      <c r="K209" s="95" t="s">
        <v>34</v>
      </c>
      <c r="L209" s="206"/>
    </row>
    <row r="210" spans="3:12" ht="21">
      <c r="C210" s="45" t="s">
        <v>217</v>
      </c>
      <c r="D210" s="26" t="s">
        <v>28</v>
      </c>
      <c r="E210" s="26" t="s">
        <v>40</v>
      </c>
      <c r="F210" s="26" t="s">
        <v>564</v>
      </c>
      <c r="G210" s="28">
        <v>2</v>
      </c>
      <c r="H210" s="179" t="str">
        <f>VLOOKUP(Tabla18[[#This Row],[TipoParametroBUST]],TipoParametroBUST,2,0)</f>
        <v>Tasas de Cura</v>
      </c>
      <c r="I210" s="28">
        <v>3</v>
      </c>
      <c r="J210" s="167" t="str">
        <f>VLOOKUP(Tabla18[[#This Row],[TipoSegmentoBUST]],TipoSegmentoBUST,2,1)</f>
        <v>Empresarial M.E NG</v>
      </c>
      <c r="K210" s="95" t="s">
        <v>34</v>
      </c>
      <c r="L210" s="206"/>
    </row>
    <row r="211" spans="3:12" ht="21">
      <c r="C211" s="45" t="s">
        <v>218</v>
      </c>
      <c r="D211" s="26" t="s">
        <v>28</v>
      </c>
      <c r="E211" s="26" t="s">
        <v>40</v>
      </c>
      <c r="F211" s="26" t="s">
        <v>564</v>
      </c>
      <c r="G211" s="28">
        <v>2</v>
      </c>
      <c r="H211" s="179" t="str">
        <f>VLOOKUP(Tabla18[[#This Row],[TipoParametroBUST]],TipoParametroBUST,2,0)</f>
        <v>Tasas de Cura</v>
      </c>
      <c r="I211" s="28">
        <v>4</v>
      </c>
      <c r="J211" s="167" t="str">
        <f>VLOOKUP(Tabla18[[#This Row],[TipoSegmentoBUST]],TipoSegmentoBUST,2,1)</f>
        <v>Vivienda M.N</v>
      </c>
      <c r="K211" s="95" t="s">
        <v>34</v>
      </c>
      <c r="L211" s="206"/>
    </row>
    <row r="212" spans="3:12" ht="21">
      <c r="C212" s="45" t="s">
        <v>219</v>
      </c>
      <c r="D212" s="26" t="s">
        <v>28</v>
      </c>
      <c r="E212" s="26" t="s">
        <v>40</v>
      </c>
      <c r="F212" s="26" t="s">
        <v>564</v>
      </c>
      <c r="G212" s="28">
        <v>2</v>
      </c>
      <c r="H212" s="179" t="str">
        <f>VLOOKUP(Tabla18[[#This Row],[TipoParametroBUST]],TipoParametroBUST,2,0)</f>
        <v>Tasas de Cura</v>
      </c>
      <c r="I212" s="28">
        <v>5</v>
      </c>
      <c r="J212" s="167" t="str">
        <f>VLOOKUP(Tabla18[[#This Row],[TipoSegmentoBUST]],TipoSegmentoBUST,2,1)</f>
        <v>Vivienda M.E</v>
      </c>
      <c r="K212" s="95" t="s">
        <v>34</v>
      </c>
      <c r="L212" s="206"/>
    </row>
    <row r="213" spans="3:12" ht="21">
      <c r="C213" s="45" t="s">
        <v>220</v>
      </c>
      <c r="D213" s="26" t="s">
        <v>28</v>
      </c>
      <c r="E213" s="26" t="s">
        <v>40</v>
      </c>
      <c r="F213" s="26" t="s">
        <v>564</v>
      </c>
      <c r="G213" s="28">
        <v>2</v>
      </c>
      <c r="H213" s="179" t="str">
        <f>VLOOKUP(Tabla18[[#This Row],[TipoParametroBUST]],TipoParametroBUST,2,0)</f>
        <v>Tasas de Cura</v>
      </c>
      <c r="I213" s="28">
        <v>6</v>
      </c>
      <c r="J213" s="167" t="str">
        <f>VLOOKUP(Tabla18[[#This Row],[TipoSegmentoBUST]],TipoSegmentoBUST,2,1)</f>
        <v>Consumo</v>
      </c>
      <c r="K213" s="95" t="s">
        <v>34</v>
      </c>
      <c r="L213" s="206"/>
    </row>
    <row r="214" spans="3:12" ht="21">
      <c r="C214" s="45" t="s">
        <v>221</v>
      </c>
      <c r="D214" s="26" t="s">
        <v>28</v>
      </c>
      <c r="E214" s="26" t="s">
        <v>40</v>
      </c>
      <c r="F214" s="26" t="s">
        <v>564</v>
      </c>
      <c r="G214" s="28">
        <v>2</v>
      </c>
      <c r="H214" s="179" t="str">
        <f>VLOOKUP(Tabla18[[#This Row],[TipoParametroBUST]],TipoParametroBUST,2,0)</f>
        <v>Tasas de Cura</v>
      </c>
      <c r="I214" s="28">
        <v>7</v>
      </c>
      <c r="J214" s="167" t="str">
        <f>VLOOKUP(Tabla18[[#This Row],[TipoSegmentoBUST]],TipoSegmentoBUST,2,1)</f>
        <v>Tarjetas de crédito</v>
      </c>
      <c r="K214" s="95" t="s">
        <v>34</v>
      </c>
      <c r="L214" s="206"/>
    </row>
    <row r="215" spans="3:12" ht="21">
      <c r="C215" s="45" t="s">
        <v>222</v>
      </c>
      <c r="D215" s="26" t="s">
        <v>28</v>
      </c>
      <c r="E215" s="26" t="s">
        <v>40</v>
      </c>
      <c r="F215" s="26" t="s">
        <v>564</v>
      </c>
      <c r="G215" s="28">
        <v>2</v>
      </c>
      <c r="H215" s="179" t="str">
        <f>VLOOKUP(Tabla18[[#This Row],[TipoParametroBUST]],TipoParametroBUST,2,0)</f>
        <v>Tasas de Cura</v>
      </c>
      <c r="I215" s="28">
        <v>8</v>
      </c>
      <c r="J215" s="167" t="str">
        <f>VLOOKUP(Tabla18[[#This Row],[TipoSegmentoBUST]],TipoSegmentoBUST,2,1)</f>
        <v>Personal empresarial</v>
      </c>
      <c r="K215" s="95" t="s">
        <v>34</v>
      </c>
      <c r="L215" s="206"/>
    </row>
    <row r="216" spans="3:12" ht="21.6" thickBot="1">
      <c r="C216" s="199" t="s">
        <v>223</v>
      </c>
      <c r="D216" s="26" t="s">
        <v>28</v>
      </c>
      <c r="E216" s="26" t="s">
        <v>40</v>
      </c>
      <c r="F216" s="26" t="s">
        <v>564</v>
      </c>
      <c r="G216" s="28">
        <v>2</v>
      </c>
      <c r="H216" s="179" t="str">
        <f>VLOOKUP(Tabla18[[#This Row],[TipoParametroBUST]],TipoParametroBUST,2,0)</f>
        <v>Tasas de Cura</v>
      </c>
      <c r="I216" s="28">
        <v>9</v>
      </c>
      <c r="J216" s="167" t="str">
        <f>VLOOKUP(Tabla18[[#This Row],[TipoSegmentoBUST]],TipoSegmentoBUST,2,1)</f>
        <v>Vehículos</v>
      </c>
      <c r="K216" s="95" t="s">
        <v>34</v>
      </c>
      <c r="L216" s="206"/>
    </row>
    <row r="217" spans="3:12" ht="21">
      <c r="C217" s="55" t="s">
        <v>224</v>
      </c>
      <c r="D217" s="56" t="s">
        <v>28</v>
      </c>
      <c r="E217" s="56" t="s">
        <v>58</v>
      </c>
      <c r="F217" s="56" t="s">
        <v>562</v>
      </c>
      <c r="G217" s="58">
        <v>2</v>
      </c>
      <c r="H217" s="181" t="str">
        <f>VLOOKUP(Tabla18[[#This Row],[TipoParametroBUST]],TipoParametroBUST,2,0)</f>
        <v>Tasas de Cura</v>
      </c>
      <c r="I217" s="58">
        <v>1</v>
      </c>
      <c r="J217" s="171" t="str">
        <f>VLOOKUP(Tabla18[[#This Row],[TipoSegmentoBUST]],TipoSegmentoBUST,2,1)</f>
        <v>Empresarial M.N</v>
      </c>
      <c r="K217" s="97" t="s">
        <v>34</v>
      </c>
      <c r="L217" s="206"/>
    </row>
    <row r="218" spans="3:12" ht="21">
      <c r="C218" s="60" t="s">
        <v>225</v>
      </c>
      <c r="D218" s="51" t="s">
        <v>28</v>
      </c>
      <c r="E218" s="51" t="s">
        <v>58</v>
      </c>
      <c r="F218" s="51" t="s">
        <v>562</v>
      </c>
      <c r="G218" s="53">
        <v>2</v>
      </c>
      <c r="H218" s="182" t="str">
        <f>VLOOKUP(Tabla18[[#This Row],[TipoParametroBUST]],TipoParametroBUST,2,0)</f>
        <v>Tasas de Cura</v>
      </c>
      <c r="I218" s="53">
        <v>2</v>
      </c>
      <c r="J218" s="173" t="str">
        <f>VLOOKUP(Tabla18[[#This Row],[TipoSegmentoBUST]],TipoSegmentoBUST,2,1)</f>
        <v>Empresarial M.E G</v>
      </c>
      <c r="K218" s="98" t="s">
        <v>34</v>
      </c>
      <c r="L218" s="206"/>
    </row>
    <row r="219" spans="3:12" ht="21">
      <c r="C219" s="60" t="s">
        <v>226</v>
      </c>
      <c r="D219" s="51" t="s">
        <v>28</v>
      </c>
      <c r="E219" s="51" t="s">
        <v>58</v>
      </c>
      <c r="F219" s="51" t="s">
        <v>562</v>
      </c>
      <c r="G219" s="53">
        <v>2</v>
      </c>
      <c r="H219" s="182" t="str">
        <f>VLOOKUP(Tabla18[[#This Row],[TipoParametroBUST]],TipoParametroBUST,2,0)</f>
        <v>Tasas de Cura</v>
      </c>
      <c r="I219" s="53">
        <v>3</v>
      </c>
      <c r="J219" s="173" t="str">
        <f>VLOOKUP(Tabla18[[#This Row],[TipoSegmentoBUST]],TipoSegmentoBUST,2,1)</f>
        <v>Empresarial M.E NG</v>
      </c>
      <c r="K219" s="98" t="s">
        <v>34</v>
      </c>
      <c r="L219" s="206"/>
    </row>
    <row r="220" spans="3:12" ht="21">
      <c r="C220" s="60" t="s">
        <v>227</v>
      </c>
      <c r="D220" s="51" t="s">
        <v>28</v>
      </c>
      <c r="E220" s="51" t="s">
        <v>58</v>
      </c>
      <c r="F220" s="51" t="s">
        <v>562</v>
      </c>
      <c r="G220" s="53">
        <v>2</v>
      </c>
      <c r="H220" s="182" t="str">
        <f>VLOOKUP(Tabla18[[#This Row],[TipoParametroBUST]],TipoParametroBUST,2,0)</f>
        <v>Tasas de Cura</v>
      </c>
      <c r="I220" s="53">
        <v>4</v>
      </c>
      <c r="J220" s="173" t="str">
        <f>VLOOKUP(Tabla18[[#This Row],[TipoSegmentoBUST]],TipoSegmentoBUST,2,1)</f>
        <v>Vivienda M.N</v>
      </c>
      <c r="K220" s="98" t="s">
        <v>34</v>
      </c>
      <c r="L220" s="206"/>
    </row>
    <row r="221" spans="3:12" ht="21">
      <c r="C221" s="60" t="s">
        <v>228</v>
      </c>
      <c r="D221" s="51" t="s">
        <v>28</v>
      </c>
      <c r="E221" s="51" t="s">
        <v>58</v>
      </c>
      <c r="F221" s="51" t="s">
        <v>562</v>
      </c>
      <c r="G221" s="53">
        <v>2</v>
      </c>
      <c r="H221" s="182" t="str">
        <f>VLOOKUP(Tabla18[[#This Row],[TipoParametroBUST]],TipoParametroBUST,2,0)</f>
        <v>Tasas de Cura</v>
      </c>
      <c r="I221" s="53">
        <v>5</v>
      </c>
      <c r="J221" s="173" t="str">
        <f>VLOOKUP(Tabla18[[#This Row],[TipoSegmentoBUST]],TipoSegmentoBUST,2,1)</f>
        <v>Vivienda M.E</v>
      </c>
      <c r="K221" s="98" t="s">
        <v>34</v>
      </c>
      <c r="L221" s="206"/>
    </row>
    <row r="222" spans="3:12" ht="21">
      <c r="C222" s="60" t="s">
        <v>229</v>
      </c>
      <c r="D222" s="51" t="s">
        <v>28</v>
      </c>
      <c r="E222" s="51" t="s">
        <v>58</v>
      </c>
      <c r="F222" s="51" t="s">
        <v>562</v>
      </c>
      <c r="G222" s="53">
        <v>2</v>
      </c>
      <c r="H222" s="182" t="str">
        <f>VLOOKUP(Tabla18[[#This Row],[TipoParametroBUST]],TipoParametroBUST,2,0)</f>
        <v>Tasas de Cura</v>
      </c>
      <c r="I222" s="53">
        <v>6</v>
      </c>
      <c r="J222" s="173" t="str">
        <f>VLOOKUP(Tabla18[[#This Row],[TipoSegmentoBUST]],TipoSegmentoBUST,2,1)</f>
        <v>Consumo</v>
      </c>
      <c r="K222" s="98" t="s">
        <v>34</v>
      </c>
      <c r="L222" s="206"/>
    </row>
    <row r="223" spans="3:12" ht="21">
      <c r="C223" s="60" t="s">
        <v>230</v>
      </c>
      <c r="D223" s="51" t="s">
        <v>28</v>
      </c>
      <c r="E223" s="51" t="s">
        <v>58</v>
      </c>
      <c r="F223" s="51" t="s">
        <v>562</v>
      </c>
      <c r="G223" s="53">
        <v>2</v>
      </c>
      <c r="H223" s="182" t="str">
        <f>VLOOKUP(Tabla18[[#This Row],[TipoParametroBUST]],TipoParametroBUST,2,0)</f>
        <v>Tasas de Cura</v>
      </c>
      <c r="I223" s="53">
        <v>7</v>
      </c>
      <c r="J223" s="173" t="str">
        <f>VLOOKUP(Tabla18[[#This Row],[TipoSegmentoBUST]],TipoSegmentoBUST,2,1)</f>
        <v>Tarjetas de crédito</v>
      </c>
      <c r="K223" s="98" t="s">
        <v>34</v>
      </c>
      <c r="L223" s="206"/>
    </row>
    <row r="224" spans="3:12" ht="21">
      <c r="C224" s="60" t="s">
        <v>231</v>
      </c>
      <c r="D224" s="51" t="s">
        <v>28</v>
      </c>
      <c r="E224" s="51" t="s">
        <v>58</v>
      </c>
      <c r="F224" s="51" t="s">
        <v>562</v>
      </c>
      <c r="G224" s="53">
        <v>2</v>
      </c>
      <c r="H224" s="182" t="str">
        <f>VLOOKUP(Tabla18[[#This Row],[TipoParametroBUST]],TipoParametroBUST,2,0)</f>
        <v>Tasas de Cura</v>
      </c>
      <c r="I224" s="53">
        <v>8</v>
      </c>
      <c r="J224" s="173" t="str">
        <f>VLOOKUP(Tabla18[[#This Row],[TipoSegmentoBUST]],TipoSegmentoBUST,2,1)</f>
        <v>Personal empresarial</v>
      </c>
      <c r="K224" s="98" t="s">
        <v>34</v>
      </c>
      <c r="L224" s="206"/>
    </row>
    <row r="225" spans="3:12" ht="21.6" thickBot="1">
      <c r="C225" s="60" t="s">
        <v>232</v>
      </c>
      <c r="D225" s="62" t="s">
        <v>28</v>
      </c>
      <c r="E225" s="62" t="s">
        <v>58</v>
      </c>
      <c r="F225" s="51" t="s">
        <v>562</v>
      </c>
      <c r="G225" s="64">
        <v>2</v>
      </c>
      <c r="H225" s="183" t="str">
        <f>VLOOKUP(Tabla18[[#This Row],[TipoParametroBUST]],TipoParametroBUST,2,0)</f>
        <v>Tasas de Cura</v>
      </c>
      <c r="I225" s="64">
        <v>9</v>
      </c>
      <c r="J225" s="175" t="str">
        <f>VLOOKUP(Tabla18[[#This Row],[TipoSegmentoBUST]],TipoSegmentoBUST,2,1)</f>
        <v>Vehículos</v>
      </c>
      <c r="K225" s="99" t="s">
        <v>34</v>
      </c>
      <c r="L225" s="206"/>
    </row>
    <row r="226" spans="3:12" ht="21">
      <c r="C226" s="55" t="s">
        <v>233</v>
      </c>
      <c r="D226" s="56" t="s">
        <v>28</v>
      </c>
      <c r="E226" s="56" t="s">
        <v>58</v>
      </c>
      <c r="F226" s="56" t="s">
        <v>563</v>
      </c>
      <c r="G226" s="58">
        <v>2</v>
      </c>
      <c r="H226" s="181" t="str">
        <f>VLOOKUP(Tabla18[[#This Row],[TipoParametroBUST]],TipoParametroBUST,2,0)</f>
        <v>Tasas de Cura</v>
      </c>
      <c r="I226" s="58">
        <v>1</v>
      </c>
      <c r="J226" s="171" t="str">
        <f>VLOOKUP(Tabla18[[#This Row],[TipoSegmentoBUST]],TipoSegmentoBUST,2,1)</f>
        <v>Empresarial M.N</v>
      </c>
      <c r="K226" s="97" t="s">
        <v>34</v>
      </c>
      <c r="L226" s="206"/>
    </row>
    <row r="227" spans="3:12" ht="21">
      <c r="C227" s="60" t="s">
        <v>501</v>
      </c>
      <c r="D227" s="51" t="s">
        <v>28</v>
      </c>
      <c r="E227" s="51" t="s">
        <v>58</v>
      </c>
      <c r="F227" s="51" t="s">
        <v>563</v>
      </c>
      <c r="G227" s="53">
        <v>2</v>
      </c>
      <c r="H227" s="182" t="str">
        <f>VLOOKUP(Tabla18[[#This Row],[TipoParametroBUST]],TipoParametroBUST,2,0)</f>
        <v>Tasas de Cura</v>
      </c>
      <c r="I227" s="53">
        <v>2</v>
      </c>
      <c r="J227" s="173" t="str">
        <f>VLOOKUP(Tabla18[[#This Row],[TipoSegmentoBUST]],TipoSegmentoBUST,2,1)</f>
        <v>Empresarial M.E G</v>
      </c>
      <c r="K227" s="98" t="s">
        <v>34</v>
      </c>
      <c r="L227" s="206"/>
    </row>
    <row r="228" spans="3:12" ht="21">
      <c r="C228" s="60" t="s">
        <v>502</v>
      </c>
      <c r="D228" s="51" t="s">
        <v>28</v>
      </c>
      <c r="E228" s="51" t="s">
        <v>58</v>
      </c>
      <c r="F228" s="51" t="s">
        <v>563</v>
      </c>
      <c r="G228" s="53">
        <v>2</v>
      </c>
      <c r="H228" s="182" t="str">
        <f>VLOOKUP(Tabla18[[#This Row],[TipoParametroBUST]],TipoParametroBUST,2,0)</f>
        <v>Tasas de Cura</v>
      </c>
      <c r="I228" s="53">
        <v>3</v>
      </c>
      <c r="J228" s="173" t="str">
        <f>VLOOKUP(Tabla18[[#This Row],[TipoSegmentoBUST]],TipoSegmentoBUST,2,1)</f>
        <v>Empresarial M.E NG</v>
      </c>
      <c r="K228" s="98" t="s">
        <v>34</v>
      </c>
      <c r="L228" s="206"/>
    </row>
    <row r="229" spans="3:12" ht="21">
      <c r="C229" s="60" t="s">
        <v>234</v>
      </c>
      <c r="D229" s="51" t="s">
        <v>28</v>
      </c>
      <c r="E229" s="51" t="s">
        <v>58</v>
      </c>
      <c r="F229" s="51" t="s">
        <v>563</v>
      </c>
      <c r="G229" s="53">
        <v>2</v>
      </c>
      <c r="H229" s="182" t="str">
        <f>VLOOKUP(Tabla18[[#This Row],[TipoParametroBUST]],TipoParametroBUST,2,0)</f>
        <v>Tasas de Cura</v>
      </c>
      <c r="I229" s="53">
        <v>4</v>
      </c>
      <c r="J229" s="173" t="str">
        <f>VLOOKUP(Tabla18[[#This Row],[TipoSegmentoBUST]],TipoSegmentoBUST,2,1)</f>
        <v>Vivienda M.N</v>
      </c>
      <c r="K229" s="98" t="s">
        <v>34</v>
      </c>
      <c r="L229" s="206"/>
    </row>
    <row r="230" spans="3:12" ht="21">
      <c r="C230" s="60" t="s">
        <v>235</v>
      </c>
      <c r="D230" s="51" t="s">
        <v>28</v>
      </c>
      <c r="E230" s="51" t="s">
        <v>58</v>
      </c>
      <c r="F230" s="51" t="s">
        <v>563</v>
      </c>
      <c r="G230" s="53">
        <v>2</v>
      </c>
      <c r="H230" s="182" t="str">
        <f>VLOOKUP(Tabla18[[#This Row],[TipoParametroBUST]],TipoParametroBUST,2,0)</f>
        <v>Tasas de Cura</v>
      </c>
      <c r="I230" s="53">
        <v>5</v>
      </c>
      <c r="J230" s="173" t="str">
        <f>VLOOKUP(Tabla18[[#This Row],[TipoSegmentoBUST]],TipoSegmentoBUST,2,1)</f>
        <v>Vivienda M.E</v>
      </c>
      <c r="K230" s="98" t="s">
        <v>34</v>
      </c>
      <c r="L230" s="206"/>
    </row>
    <row r="231" spans="3:12" ht="19.95" customHeight="1">
      <c r="C231" s="60" t="s">
        <v>236</v>
      </c>
      <c r="D231" s="51" t="s">
        <v>28</v>
      </c>
      <c r="E231" s="51" t="s">
        <v>58</v>
      </c>
      <c r="F231" s="51" t="s">
        <v>563</v>
      </c>
      <c r="G231" s="53">
        <v>2</v>
      </c>
      <c r="H231" s="182" t="str">
        <f>VLOOKUP(Tabla18[[#This Row],[TipoParametroBUST]],TipoParametroBUST,2,0)</f>
        <v>Tasas de Cura</v>
      </c>
      <c r="I231" s="53">
        <v>6</v>
      </c>
      <c r="J231" s="173" t="str">
        <f>VLOOKUP(Tabla18[[#This Row],[TipoSegmentoBUST]],TipoSegmentoBUST,2,1)</f>
        <v>Consumo</v>
      </c>
      <c r="K231" s="98" t="s">
        <v>34</v>
      </c>
      <c r="L231" s="206"/>
    </row>
    <row r="232" spans="3:12" ht="18" customHeight="1">
      <c r="C232" s="60" t="s">
        <v>503</v>
      </c>
      <c r="D232" s="51" t="s">
        <v>28</v>
      </c>
      <c r="E232" s="51" t="s">
        <v>58</v>
      </c>
      <c r="F232" s="51" t="s">
        <v>563</v>
      </c>
      <c r="G232" s="53">
        <v>2</v>
      </c>
      <c r="H232" s="182" t="str">
        <f>VLOOKUP(Tabla18[[#This Row],[TipoParametroBUST]],TipoParametroBUST,2,0)</f>
        <v>Tasas de Cura</v>
      </c>
      <c r="I232" s="53">
        <v>7</v>
      </c>
      <c r="J232" s="173" t="str">
        <f>VLOOKUP(Tabla18[[#This Row],[TipoSegmentoBUST]],TipoSegmentoBUST,2,1)</f>
        <v>Tarjetas de crédito</v>
      </c>
      <c r="K232" s="98" t="s">
        <v>34</v>
      </c>
      <c r="L232" s="206"/>
    </row>
    <row r="233" spans="3:12" ht="21">
      <c r="C233" s="60" t="s">
        <v>504</v>
      </c>
      <c r="D233" s="51" t="s">
        <v>28</v>
      </c>
      <c r="E233" s="51" t="s">
        <v>58</v>
      </c>
      <c r="F233" s="51" t="s">
        <v>563</v>
      </c>
      <c r="G233" s="53">
        <v>2</v>
      </c>
      <c r="H233" s="182" t="str">
        <f>VLOOKUP(Tabla18[[#This Row],[TipoParametroBUST]],TipoParametroBUST,2,0)</f>
        <v>Tasas de Cura</v>
      </c>
      <c r="I233" s="53">
        <v>8</v>
      </c>
      <c r="J233" s="173" t="str">
        <f>VLOOKUP(Tabla18[[#This Row],[TipoSegmentoBUST]],TipoSegmentoBUST,2,1)</f>
        <v>Personal empresarial</v>
      </c>
      <c r="K233" s="98" t="s">
        <v>34</v>
      </c>
      <c r="L233" s="206"/>
    </row>
    <row r="234" spans="3:12" ht="21.6" thickBot="1">
      <c r="C234" s="60" t="s">
        <v>237</v>
      </c>
      <c r="D234" s="62" t="s">
        <v>28</v>
      </c>
      <c r="E234" s="62" t="s">
        <v>58</v>
      </c>
      <c r="F234" s="65">
        <v>2025</v>
      </c>
      <c r="G234" s="64">
        <v>2</v>
      </c>
      <c r="H234" s="183" t="str">
        <f>VLOOKUP(Tabla18[[#This Row],[TipoParametroBUST]],TipoParametroBUST,2,0)</f>
        <v>Tasas de Cura</v>
      </c>
      <c r="I234" s="64">
        <v>9</v>
      </c>
      <c r="J234" s="175" t="str">
        <f>VLOOKUP(Tabla18[[#This Row],[TipoSegmentoBUST]],TipoSegmentoBUST,2,1)</f>
        <v>Vehículos</v>
      </c>
      <c r="K234" s="99" t="s">
        <v>34</v>
      </c>
      <c r="L234" s="206"/>
    </row>
    <row r="235" spans="3:12" ht="21">
      <c r="C235" s="55" t="s">
        <v>238</v>
      </c>
      <c r="D235" s="56" t="s">
        <v>28</v>
      </c>
      <c r="E235" s="56" t="s">
        <v>58</v>
      </c>
      <c r="F235" s="203">
        <v>2026</v>
      </c>
      <c r="G235" s="58">
        <v>2</v>
      </c>
      <c r="H235" s="181" t="str">
        <f>VLOOKUP(Tabla18[[#This Row],[TipoParametroBUST]],TipoParametroBUST,2,0)</f>
        <v>Tasas de Cura</v>
      </c>
      <c r="I235" s="58">
        <v>1</v>
      </c>
      <c r="J235" s="171" t="str">
        <f>VLOOKUP(Tabla18[[#This Row],[TipoSegmentoBUST]],TipoSegmentoBUST,2,1)</f>
        <v>Empresarial M.N</v>
      </c>
      <c r="K235" s="97" t="s">
        <v>34</v>
      </c>
      <c r="L235" s="206"/>
    </row>
    <row r="236" spans="3:12" ht="21">
      <c r="C236" s="60" t="s">
        <v>239</v>
      </c>
      <c r="D236" s="51" t="s">
        <v>28</v>
      </c>
      <c r="E236" s="51" t="s">
        <v>58</v>
      </c>
      <c r="F236" s="51" t="s">
        <v>564</v>
      </c>
      <c r="G236" s="53">
        <v>2</v>
      </c>
      <c r="H236" s="182" t="str">
        <f>VLOOKUP(Tabla18[[#This Row],[TipoParametroBUST]],TipoParametroBUST,2,0)</f>
        <v>Tasas de Cura</v>
      </c>
      <c r="I236" s="53">
        <v>2</v>
      </c>
      <c r="J236" s="173" t="str">
        <f>VLOOKUP(Tabla18[[#This Row],[TipoSegmentoBUST]],TipoSegmentoBUST,2,1)</f>
        <v>Empresarial M.E G</v>
      </c>
      <c r="K236" s="98" t="s">
        <v>34</v>
      </c>
      <c r="L236" s="206"/>
    </row>
    <row r="237" spans="3:12" ht="21">
      <c r="C237" s="60" t="s">
        <v>505</v>
      </c>
      <c r="D237" s="51" t="s">
        <v>28</v>
      </c>
      <c r="E237" s="51" t="s">
        <v>58</v>
      </c>
      <c r="F237" s="51" t="s">
        <v>564</v>
      </c>
      <c r="G237" s="53">
        <v>2</v>
      </c>
      <c r="H237" s="182" t="str">
        <f>VLOOKUP(Tabla18[[#This Row],[TipoParametroBUST]],TipoParametroBUST,2,0)</f>
        <v>Tasas de Cura</v>
      </c>
      <c r="I237" s="53">
        <v>3</v>
      </c>
      <c r="J237" s="173" t="str">
        <f>VLOOKUP(Tabla18[[#This Row],[TipoSegmentoBUST]],TipoSegmentoBUST,2,1)</f>
        <v>Empresarial M.E NG</v>
      </c>
      <c r="K237" s="98" t="s">
        <v>34</v>
      </c>
      <c r="L237" s="206"/>
    </row>
    <row r="238" spans="3:12" ht="21">
      <c r="C238" s="60" t="s">
        <v>506</v>
      </c>
      <c r="D238" s="51" t="s">
        <v>28</v>
      </c>
      <c r="E238" s="51" t="s">
        <v>58</v>
      </c>
      <c r="F238" s="51" t="s">
        <v>564</v>
      </c>
      <c r="G238" s="53">
        <v>2</v>
      </c>
      <c r="H238" s="182" t="str">
        <f>VLOOKUP(Tabla18[[#This Row],[TipoParametroBUST]],TipoParametroBUST,2,0)</f>
        <v>Tasas de Cura</v>
      </c>
      <c r="I238" s="53">
        <v>4</v>
      </c>
      <c r="J238" s="173" t="str">
        <f>VLOOKUP(Tabla18[[#This Row],[TipoSegmentoBUST]],TipoSegmentoBUST,2,1)</f>
        <v>Vivienda M.N</v>
      </c>
      <c r="K238" s="98" t="s">
        <v>34</v>
      </c>
      <c r="L238" s="206"/>
    </row>
    <row r="239" spans="3:12" ht="21">
      <c r="C239" s="60" t="s">
        <v>240</v>
      </c>
      <c r="D239" s="51" t="s">
        <v>28</v>
      </c>
      <c r="E239" s="51" t="s">
        <v>58</v>
      </c>
      <c r="F239" s="51" t="s">
        <v>564</v>
      </c>
      <c r="G239" s="53">
        <v>2</v>
      </c>
      <c r="H239" s="182" t="str">
        <f>VLOOKUP(Tabla18[[#This Row],[TipoParametroBUST]],TipoParametroBUST,2,0)</f>
        <v>Tasas de Cura</v>
      </c>
      <c r="I239" s="53">
        <v>5</v>
      </c>
      <c r="J239" s="173" t="str">
        <f>VLOOKUP(Tabla18[[#This Row],[TipoSegmentoBUST]],TipoSegmentoBUST,2,1)</f>
        <v>Vivienda M.E</v>
      </c>
      <c r="K239" s="98" t="s">
        <v>34</v>
      </c>
      <c r="L239" s="206"/>
    </row>
    <row r="240" spans="3:12" ht="21">
      <c r="C240" s="60" t="s">
        <v>241</v>
      </c>
      <c r="D240" s="51" t="s">
        <v>28</v>
      </c>
      <c r="E240" s="51" t="s">
        <v>58</v>
      </c>
      <c r="F240" s="51" t="s">
        <v>564</v>
      </c>
      <c r="G240" s="53">
        <v>2</v>
      </c>
      <c r="H240" s="182" t="str">
        <f>VLOOKUP(Tabla18[[#This Row],[TipoParametroBUST]],TipoParametroBUST,2,0)</f>
        <v>Tasas de Cura</v>
      </c>
      <c r="I240" s="53">
        <v>6</v>
      </c>
      <c r="J240" s="173" t="str">
        <f>VLOOKUP(Tabla18[[#This Row],[TipoSegmentoBUST]],TipoSegmentoBUST,2,1)</f>
        <v>Consumo</v>
      </c>
      <c r="K240" s="98" t="s">
        <v>34</v>
      </c>
      <c r="L240" s="206"/>
    </row>
    <row r="241" spans="3:12" ht="21">
      <c r="C241" s="60" t="s">
        <v>242</v>
      </c>
      <c r="D241" s="51" t="s">
        <v>28</v>
      </c>
      <c r="E241" s="51" t="s">
        <v>58</v>
      </c>
      <c r="F241" s="51" t="s">
        <v>564</v>
      </c>
      <c r="G241" s="53">
        <v>2</v>
      </c>
      <c r="H241" s="182" t="str">
        <f>VLOOKUP(Tabla18[[#This Row],[TipoParametroBUST]],TipoParametroBUST,2,0)</f>
        <v>Tasas de Cura</v>
      </c>
      <c r="I241" s="53">
        <v>7</v>
      </c>
      <c r="J241" s="173" t="str">
        <f>VLOOKUP(Tabla18[[#This Row],[TipoSegmentoBUST]],TipoSegmentoBUST,2,1)</f>
        <v>Tarjetas de crédito</v>
      </c>
      <c r="K241" s="98" t="s">
        <v>34</v>
      </c>
      <c r="L241" s="206"/>
    </row>
    <row r="242" spans="3:12" ht="21">
      <c r="C242" s="60" t="s">
        <v>507</v>
      </c>
      <c r="D242" s="51" t="s">
        <v>28</v>
      </c>
      <c r="E242" s="51" t="s">
        <v>58</v>
      </c>
      <c r="F242" s="51" t="s">
        <v>564</v>
      </c>
      <c r="G242" s="53">
        <v>2</v>
      </c>
      <c r="H242" s="182" t="str">
        <f>VLOOKUP(Tabla18[[#This Row],[TipoParametroBUST]],TipoParametroBUST,2,0)</f>
        <v>Tasas de Cura</v>
      </c>
      <c r="I242" s="53">
        <v>8</v>
      </c>
      <c r="J242" s="173" t="str">
        <f>VLOOKUP(Tabla18[[#This Row],[TipoSegmentoBUST]],TipoSegmentoBUST,2,1)</f>
        <v>Personal empresarial</v>
      </c>
      <c r="K242" s="98" t="s">
        <v>34</v>
      </c>
      <c r="L242" s="206"/>
    </row>
    <row r="243" spans="3:12" ht="21.6" thickBot="1">
      <c r="C243" s="61" t="s">
        <v>508</v>
      </c>
      <c r="D243" s="62" t="s">
        <v>28</v>
      </c>
      <c r="E243" s="62" t="s">
        <v>58</v>
      </c>
      <c r="F243" s="62" t="s">
        <v>564</v>
      </c>
      <c r="G243" s="64">
        <v>2</v>
      </c>
      <c r="H243" s="183" t="str">
        <f>VLOOKUP(Tabla18[[#This Row],[TipoParametroBUST]],TipoParametroBUST,2,0)</f>
        <v>Tasas de Cura</v>
      </c>
      <c r="I243" s="64">
        <v>9</v>
      </c>
      <c r="J243" s="175" t="str">
        <f>VLOOKUP(Tabla18[[#This Row],[TipoSegmentoBUST]],TipoSegmentoBUST,2,1)</f>
        <v>Vehículos</v>
      </c>
      <c r="K243" s="99" t="s">
        <v>34</v>
      </c>
      <c r="L243" s="206"/>
    </row>
    <row r="244" spans="3:12">
      <c r="F244" s="222"/>
      <c r="L244" s="206"/>
    </row>
    <row r="245" spans="3:12">
      <c r="F245" s="222"/>
      <c r="L245" s="206"/>
    </row>
    <row r="246" spans="3:12">
      <c r="F246" s="222"/>
      <c r="L246" s="206"/>
    </row>
    <row r="247" spans="3:12" ht="15">
      <c r="C247" s="12" t="s">
        <v>397</v>
      </c>
      <c r="D247" s="12"/>
      <c r="E247" s="12"/>
      <c r="F247" s="223"/>
      <c r="G247" s="12"/>
      <c r="H247" s="12"/>
      <c r="I247" s="12"/>
      <c r="J247" s="12"/>
      <c r="K247" s="12"/>
      <c r="L247" s="206"/>
    </row>
    <row r="248" spans="3:12" ht="18.600000000000001" thickBot="1">
      <c r="C248" s="68" t="s">
        <v>8</v>
      </c>
      <c r="D248" s="68" t="s">
        <v>9</v>
      </c>
      <c r="E248" s="68" t="s">
        <v>10</v>
      </c>
      <c r="F248" s="66" t="s">
        <v>11</v>
      </c>
      <c r="G248" s="69" t="s">
        <v>22</v>
      </c>
      <c r="H248" s="68" t="s">
        <v>457</v>
      </c>
      <c r="I248" s="68" t="s">
        <v>23</v>
      </c>
      <c r="J248" s="68" t="s">
        <v>458</v>
      </c>
      <c r="K248" s="68" t="s">
        <v>24</v>
      </c>
      <c r="L248" s="206"/>
    </row>
    <row r="249" spans="3:12" ht="18">
      <c r="C249" s="151" t="s">
        <v>243</v>
      </c>
      <c r="D249" s="152" t="s">
        <v>28</v>
      </c>
      <c r="E249" s="152" t="s">
        <v>29</v>
      </c>
      <c r="F249" s="152" t="s">
        <v>552</v>
      </c>
      <c r="G249" s="107">
        <v>1</v>
      </c>
      <c r="H249" s="108" t="str">
        <f>VLOOKUP(Tabla19[[#This Row],[TipoRegistroFinanciero]],RegistroFinancieroTIPOS,2,0)</f>
        <v>Suficiencia Patrimonial</v>
      </c>
      <c r="I249" s="107">
        <v>1</v>
      </c>
      <c r="J249" s="109" t="str">
        <f>VLOOKUP(CONCATENATE(Tabla19[[#This Row],[TipoRegistroFinanciero]],"-",Tabla19[[#This Row],[TipoDato]]),TipoDatoFinanciero,2,FALSE)</f>
        <v>Numerador Suficiencia Pat.</v>
      </c>
      <c r="K249" s="105">
        <v>0</v>
      </c>
      <c r="L249" s="206"/>
    </row>
    <row r="250" spans="3:12" ht="18.600000000000001" thickBot="1">
      <c r="C250" s="153" t="s">
        <v>244</v>
      </c>
      <c r="D250" s="30" t="s">
        <v>28</v>
      </c>
      <c r="E250" s="30" t="s">
        <v>29</v>
      </c>
      <c r="F250" s="30" t="s">
        <v>552</v>
      </c>
      <c r="G250" s="32">
        <v>1</v>
      </c>
      <c r="H250" s="110" t="str">
        <f>VLOOKUP(Tabla19[[#This Row],[TipoRegistroFinanciero]],RegistroFinancieroTIPOS,2,0)</f>
        <v>Suficiencia Patrimonial</v>
      </c>
      <c r="I250" s="111">
        <v>2</v>
      </c>
      <c r="J250" s="112" t="str">
        <f>VLOOKUP(CONCATENATE(Tabla19[[#This Row],[TipoRegistroFinanciero]],"-",Tabla19[[#This Row],[TipoDato]]),TipoDatoFinanciero,2,FALSE)</f>
        <v>Denominador Suficiencia Pat.</v>
      </c>
      <c r="K250" s="106">
        <v>0</v>
      </c>
      <c r="L250" s="206"/>
    </row>
    <row r="251" spans="3:12" ht="18">
      <c r="C251" s="40" t="s">
        <v>245</v>
      </c>
      <c r="D251" s="41" t="s">
        <v>28</v>
      </c>
      <c r="E251" s="41" t="s">
        <v>40</v>
      </c>
      <c r="F251" s="41" t="s">
        <v>562</v>
      </c>
      <c r="G251" s="43">
        <v>1</v>
      </c>
      <c r="H251" s="113" t="str">
        <f>VLOOKUP(Tabla19[[#This Row],[TipoRegistroFinanciero]],RegistroFinancieroTIPOS,2,0)</f>
        <v>Suficiencia Patrimonial</v>
      </c>
      <c r="I251" s="43">
        <v>1</v>
      </c>
      <c r="J251" s="114" t="str">
        <f>VLOOKUP(CONCATENATE(Tabla19[[#This Row],[TipoRegistroFinanciero]],"-",Tabla19[[#This Row],[TipoDato]]),TipoDatoFinanciero,2,FALSE)</f>
        <v>Numerador Suficiencia Pat.</v>
      </c>
      <c r="K251" s="103">
        <v>0</v>
      </c>
      <c r="L251" s="206"/>
    </row>
    <row r="252" spans="3:12" ht="18.600000000000001" thickBot="1">
      <c r="C252" s="45" t="s">
        <v>509</v>
      </c>
      <c r="D252" s="26" t="s">
        <v>28</v>
      </c>
      <c r="E252" s="26" t="s">
        <v>40</v>
      </c>
      <c r="F252" s="26" t="s">
        <v>562</v>
      </c>
      <c r="G252" s="28">
        <v>1</v>
      </c>
      <c r="H252" s="115" t="str">
        <f>VLOOKUP(Tabla19[[#This Row],[TipoRegistroFinanciero]],RegistroFinancieroTIPOS,2,0)</f>
        <v>Suficiencia Patrimonial</v>
      </c>
      <c r="I252" s="28">
        <v>2</v>
      </c>
      <c r="J252" s="116" t="str">
        <f>VLOOKUP(CONCATENATE(Tabla19[[#This Row],[TipoRegistroFinanciero]],"-",Tabla19[[#This Row],[TipoDato]]),TipoDatoFinanciero,2,FALSE)</f>
        <v>Denominador Suficiencia Pat.</v>
      </c>
      <c r="K252" s="104">
        <v>0</v>
      </c>
      <c r="L252" s="206"/>
    </row>
    <row r="253" spans="3:12" ht="18">
      <c r="C253" s="40" t="s">
        <v>510</v>
      </c>
      <c r="D253" s="154" t="s">
        <v>28</v>
      </c>
      <c r="E253" s="154" t="s">
        <v>40</v>
      </c>
      <c r="F253" s="154" t="s">
        <v>563</v>
      </c>
      <c r="G253" s="42">
        <v>1</v>
      </c>
      <c r="H253" s="117" t="str">
        <f>VLOOKUP(Tabla19[[#This Row],[TipoRegistroFinanciero]],RegistroFinancieroTIPOS,2,0)</f>
        <v>Suficiencia Patrimonial</v>
      </c>
      <c r="I253" s="43">
        <v>1</v>
      </c>
      <c r="J253" s="118" t="str">
        <f>VLOOKUP(CONCATENATE(Tabla19[[#This Row],[TipoRegistroFinanciero]],"-",Tabla19[[#This Row],[TipoDato]]),TipoDatoFinanciero,2,FALSE)</f>
        <v>Numerador Suficiencia Pat.</v>
      </c>
      <c r="K253" s="103">
        <v>0</v>
      </c>
      <c r="L253" s="206"/>
    </row>
    <row r="254" spans="3:12" ht="18.600000000000001" thickBot="1">
      <c r="C254" s="45" t="s">
        <v>246</v>
      </c>
      <c r="D254" s="155" t="s">
        <v>28</v>
      </c>
      <c r="E254" s="155" t="s">
        <v>40</v>
      </c>
      <c r="F254" s="155" t="s">
        <v>563</v>
      </c>
      <c r="G254" s="27">
        <v>1</v>
      </c>
      <c r="H254" s="119" t="str">
        <f>VLOOKUP(Tabla19[[#This Row],[TipoRegistroFinanciero]],RegistroFinancieroTIPOS,2,0)</f>
        <v>Suficiencia Patrimonial</v>
      </c>
      <c r="I254" s="28">
        <v>2</v>
      </c>
      <c r="J254" s="120" t="str">
        <f>VLOOKUP(CONCATENATE(Tabla19[[#This Row],[TipoRegistroFinanciero]],"-",Tabla19[[#This Row],[TipoDato]]),TipoDatoFinanciero,2,FALSE)</f>
        <v>Denominador Suficiencia Pat.</v>
      </c>
      <c r="K254" s="104">
        <v>0</v>
      </c>
      <c r="L254" s="206"/>
    </row>
    <row r="255" spans="3:12" ht="18">
      <c r="C255" s="40" t="s">
        <v>247</v>
      </c>
      <c r="D255" s="154" t="s">
        <v>28</v>
      </c>
      <c r="E255" s="154" t="s">
        <v>40</v>
      </c>
      <c r="F255" s="154" t="s">
        <v>564</v>
      </c>
      <c r="G255" s="42">
        <v>1</v>
      </c>
      <c r="H255" s="117" t="str">
        <f>VLOOKUP(Tabla19[[#This Row],[TipoRegistroFinanciero]],RegistroFinancieroTIPOS,2,0)</f>
        <v>Suficiencia Patrimonial</v>
      </c>
      <c r="I255" s="43">
        <v>1</v>
      </c>
      <c r="J255" s="118" t="str">
        <f>VLOOKUP(CONCATENATE(Tabla19[[#This Row],[TipoRegistroFinanciero]],"-",Tabla19[[#This Row],[TipoDato]]),TipoDatoFinanciero,2,FALSE)</f>
        <v>Numerador Suficiencia Pat.</v>
      </c>
      <c r="K255" s="103">
        <v>0</v>
      </c>
      <c r="L255" s="206"/>
    </row>
    <row r="256" spans="3:12" ht="18.600000000000001" thickBot="1">
      <c r="C256" s="45" t="s">
        <v>248</v>
      </c>
      <c r="D256" s="155" t="s">
        <v>28</v>
      </c>
      <c r="E256" s="155" t="s">
        <v>40</v>
      </c>
      <c r="F256" s="155" t="s">
        <v>564</v>
      </c>
      <c r="G256" s="27">
        <v>1</v>
      </c>
      <c r="H256" s="119" t="str">
        <f>VLOOKUP(Tabla19[[#This Row],[TipoRegistroFinanciero]],RegistroFinancieroTIPOS,2,0)</f>
        <v>Suficiencia Patrimonial</v>
      </c>
      <c r="I256" s="28">
        <v>2</v>
      </c>
      <c r="J256" s="120" t="str">
        <f>VLOOKUP(CONCATENATE(Tabla19[[#This Row],[TipoRegistroFinanciero]],"-",Tabla19[[#This Row],[TipoDato]]),TipoDatoFinanciero,2,FALSE)</f>
        <v>Denominador Suficiencia Pat.</v>
      </c>
      <c r="K256" s="104">
        <v>0</v>
      </c>
      <c r="L256" s="206"/>
    </row>
    <row r="257" spans="3:12" ht="18">
      <c r="C257" s="55" t="s">
        <v>511</v>
      </c>
      <c r="D257" s="156" t="s">
        <v>28</v>
      </c>
      <c r="E257" s="156" t="s">
        <v>58</v>
      </c>
      <c r="F257" s="156" t="s">
        <v>562</v>
      </c>
      <c r="G257" s="57">
        <v>1</v>
      </c>
      <c r="H257" s="121" t="str">
        <f>VLOOKUP(Tabla19[[#This Row],[TipoRegistroFinanciero]],RegistroFinancieroTIPOS,2,0)</f>
        <v>Suficiencia Patrimonial</v>
      </c>
      <c r="I257" s="58">
        <v>1</v>
      </c>
      <c r="J257" s="122" t="str">
        <f>VLOOKUP(CONCATENATE(Tabla19[[#This Row],[TipoRegistroFinanciero]],"-",Tabla19[[#This Row],[TipoDato]]),TipoDatoFinanciero,2,FALSE)</f>
        <v>Numerador Suficiencia Pat.</v>
      </c>
      <c r="K257" s="102">
        <v>0</v>
      </c>
      <c r="L257" s="206"/>
    </row>
    <row r="258" spans="3:12" ht="18.600000000000001" thickBot="1">
      <c r="C258" s="60" t="s">
        <v>512</v>
      </c>
      <c r="D258" s="157" t="s">
        <v>28</v>
      </c>
      <c r="E258" s="157" t="s">
        <v>58</v>
      </c>
      <c r="F258" s="157" t="s">
        <v>562</v>
      </c>
      <c r="G258" s="52">
        <v>1</v>
      </c>
      <c r="H258" s="123" t="str">
        <f>VLOOKUP(Tabla19[[#This Row],[TipoRegistroFinanciero]],RegistroFinancieroTIPOS,2,0)</f>
        <v>Suficiencia Patrimonial</v>
      </c>
      <c r="I258" s="53">
        <v>2</v>
      </c>
      <c r="J258" s="124" t="str">
        <f>VLOOKUP(CONCATENATE(Tabla19[[#This Row],[TipoRegistroFinanciero]],"-",Tabla19[[#This Row],[TipoDato]]),TipoDatoFinanciero,2,FALSE)</f>
        <v>Denominador Suficiencia Pat.</v>
      </c>
      <c r="K258" s="101">
        <v>0</v>
      </c>
      <c r="L258" s="206"/>
    </row>
    <row r="259" spans="3:12" ht="18">
      <c r="C259" s="55" t="s">
        <v>249</v>
      </c>
      <c r="D259" s="156" t="s">
        <v>28</v>
      </c>
      <c r="E259" s="156" t="s">
        <v>58</v>
      </c>
      <c r="F259" s="156" t="s">
        <v>563</v>
      </c>
      <c r="G259" s="57">
        <v>1</v>
      </c>
      <c r="H259" s="121" t="str">
        <f>VLOOKUP(Tabla19[[#This Row],[TipoRegistroFinanciero]],RegistroFinancieroTIPOS,2,0)</f>
        <v>Suficiencia Patrimonial</v>
      </c>
      <c r="I259" s="58">
        <v>1</v>
      </c>
      <c r="J259" s="122" t="str">
        <f>VLOOKUP(CONCATENATE(Tabla19[[#This Row],[TipoRegistroFinanciero]],"-",Tabla19[[#This Row],[TipoDato]]),TipoDatoFinanciero,2,FALSE)</f>
        <v>Numerador Suficiencia Pat.</v>
      </c>
      <c r="K259" s="102">
        <v>0</v>
      </c>
      <c r="L259" s="206"/>
    </row>
    <row r="260" spans="3:12" ht="18.600000000000001" thickBot="1">
      <c r="C260" s="60" t="s">
        <v>250</v>
      </c>
      <c r="D260" s="157" t="s">
        <v>28</v>
      </c>
      <c r="E260" s="157" t="s">
        <v>58</v>
      </c>
      <c r="F260" s="157" t="s">
        <v>563</v>
      </c>
      <c r="G260" s="52">
        <v>1</v>
      </c>
      <c r="H260" s="123" t="str">
        <f>VLOOKUP(Tabla19[[#This Row],[TipoRegistroFinanciero]],RegistroFinancieroTIPOS,2,0)</f>
        <v>Suficiencia Patrimonial</v>
      </c>
      <c r="I260" s="53">
        <v>2</v>
      </c>
      <c r="J260" s="124" t="str">
        <f>VLOOKUP(CONCATENATE(Tabla19[[#This Row],[TipoRegistroFinanciero]],"-",Tabla19[[#This Row],[TipoDato]]),TipoDatoFinanciero,2,FALSE)</f>
        <v>Denominador Suficiencia Pat.</v>
      </c>
      <c r="K260" s="101">
        <v>0</v>
      </c>
      <c r="L260" s="206"/>
    </row>
    <row r="261" spans="3:12" ht="18">
      <c r="C261" s="55" t="s">
        <v>251</v>
      </c>
      <c r="D261" s="156" t="s">
        <v>28</v>
      </c>
      <c r="E261" s="156" t="s">
        <v>58</v>
      </c>
      <c r="F261" s="156" t="s">
        <v>564</v>
      </c>
      <c r="G261" s="57">
        <v>1</v>
      </c>
      <c r="H261" s="121" t="str">
        <f>VLOOKUP(Tabla19[[#This Row],[TipoRegistroFinanciero]],RegistroFinancieroTIPOS,2,0)</f>
        <v>Suficiencia Patrimonial</v>
      </c>
      <c r="I261" s="58">
        <v>1</v>
      </c>
      <c r="J261" s="122" t="str">
        <f>VLOOKUP(CONCATENATE(Tabla19[[#This Row],[TipoRegistroFinanciero]],"-",Tabla19[[#This Row],[TipoDato]]),TipoDatoFinanciero,2,FALSE)</f>
        <v>Numerador Suficiencia Pat.</v>
      </c>
      <c r="K261" s="102">
        <v>0</v>
      </c>
      <c r="L261" s="206"/>
    </row>
    <row r="262" spans="3:12" ht="18.600000000000001" thickBot="1">
      <c r="C262" s="60" t="s">
        <v>513</v>
      </c>
      <c r="D262" s="157" t="s">
        <v>28</v>
      </c>
      <c r="E262" s="157" t="s">
        <v>58</v>
      </c>
      <c r="F262" s="157" t="s">
        <v>564</v>
      </c>
      <c r="G262" s="52">
        <v>1</v>
      </c>
      <c r="H262" s="123" t="str">
        <f>VLOOKUP(Tabla19[[#This Row],[TipoRegistroFinanciero]],RegistroFinancieroTIPOS,2,0)</f>
        <v>Suficiencia Patrimonial</v>
      </c>
      <c r="I262" s="53">
        <v>2</v>
      </c>
      <c r="J262" s="124" t="str">
        <f>VLOOKUP(CONCATENATE(Tabla19[[#This Row],[TipoRegistroFinanciero]],"-",Tabla19[[#This Row],[TipoDato]]),TipoDatoFinanciero,2,FALSE)</f>
        <v>Denominador Suficiencia Pat.</v>
      </c>
      <c r="K262" s="101">
        <v>0</v>
      </c>
      <c r="L262" s="206"/>
    </row>
    <row r="263" spans="3:12" ht="18">
      <c r="C263" s="151" t="s">
        <v>514</v>
      </c>
      <c r="D263" s="152" t="s">
        <v>28</v>
      </c>
      <c r="E263" s="152" t="s">
        <v>29</v>
      </c>
      <c r="F263" s="152" t="s">
        <v>552</v>
      </c>
      <c r="G263" s="107">
        <v>2</v>
      </c>
      <c r="H263" s="125" t="str">
        <f>VLOOKUP(Tabla19[[#This Row],[TipoRegistroFinanciero]],RegistroFinancieroTIPOS,2,0)</f>
        <v>Utilidades antes de estimaciones netas (PPP)</v>
      </c>
      <c r="I263" s="107">
        <v>1</v>
      </c>
      <c r="J263" s="109" t="str">
        <f>VLOOKUP(CONCATENATE(Tabla19[[#This Row],[TipoRegistroFinanciero]],"-",Tabla19[[#This Row],[TipoDato]]),TipoDatoFinanciero,2,FALSE)</f>
        <v>Ingresos Financieros por créditos</v>
      </c>
      <c r="K263" s="105">
        <v>0</v>
      </c>
      <c r="L263" s="206"/>
    </row>
    <row r="264" spans="3:12" ht="18">
      <c r="C264" s="153" t="s">
        <v>252</v>
      </c>
      <c r="D264" s="30" t="s">
        <v>28</v>
      </c>
      <c r="E264" s="30" t="s">
        <v>29</v>
      </c>
      <c r="F264" s="33" t="s">
        <v>552</v>
      </c>
      <c r="G264" s="32">
        <v>2</v>
      </c>
      <c r="H264" s="126" t="str">
        <f>VLOOKUP(Tabla19[[#This Row],[TipoRegistroFinanciero]],RegistroFinancieroTIPOS,2,0)</f>
        <v>Utilidades antes de estimaciones netas (PPP)</v>
      </c>
      <c r="I264" s="32">
        <v>2</v>
      </c>
      <c r="J264" s="127" t="str">
        <f>VLOOKUP(CONCATENATE(Tabla19[[#This Row],[TipoRegistroFinanciero]],"-",Tabla19[[#This Row],[TipoDato]]),TipoDatoFinanciero,2,FALSE)</f>
        <v>Otros ingresos financieros</v>
      </c>
      <c r="K264" s="106">
        <v>0</v>
      </c>
      <c r="L264" s="206"/>
    </row>
    <row r="265" spans="3:12" ht="18">
      <c r="C265" s="153" t="s">
        <v>253</v>
      </c>
      <c r="D265" s="30" t="s">
        <v>28</v>
      </c>
      <c r="E265" s="30" t="s">
        <v>29</v>
      </c>
      <c r="F265" s="33" t="s">
        <v>552</v>
      </c>
      <c r="G265" s="32">
        <v>2</v>
      </c>
      <c r="H265" s="126" t="str">
        <f>VLOOKUP(Tabla19[[#This Row],[TipoRegistroFinanciero]],RegistroFinancieroTIPOS,2,0)</f>
        <v>Utilidades antes de estimaciones netas (PPP)</v>
      </c>
      <c r="I265" s="32">
        <v>3</v>
      </c>
      <c r="J265" s="127" t="str">
        <f>VLOOKUP(CONCATENATE(Tabla19[[#This Row],[TipoRegistroFinanciero]],"-",Tabla19[[#This Row],[TipoDato]]),TipoDatoFinanciero,2,FALSE)</f>
        <v>Gastos financieros (-)</v>
      </c>
      <c r="K265" s="106">
        <v>0</v>
      </c>
      <c r="L265" s="206"/>
    </row>
    <row r="266" spans="3:12" ht="18">
      <c r="C266" s="153" t="s">
        <v>254</v>
      </c>
      <c r="D266" s="30" t="s">
        <v>28</v>
      </c>
      <c r="E266" s="30" t="s">
        <v>29</v>
      </c>
      <c r="F266" s="33" t="s">
        <v>552</v>
      </c>
      <c r="G266" s="32">
        <v>2</v>
      </c>
      <c r="H266" s="126" t="str">
        <f>VLOOKUP(Tabla19[[#This Row],[TipoRegistroFinanciero]],RegistroFinancieroTIPOS,2,0)</f>
        <v>Utilidades antes de estimaciones netas (PPP)</v>
      </c>
      <c r="I266" s="32">
        <v>4</v>
      </c>
      <c r="J266" s="127" t="str">
        <f>VLOOKUP(CONCATENATE(Tabla19[[#This Row],[TipoRegistroFinanciero]],"-",Tabla19[[#This Row],[TipoDato]]),TipoDatoFinanciero,2,FALSE)</f>
        <v>Comisiones netas (±)</v>
      </c>
      <c r="K266" s="106">
        <v>0</v>
      </c>
      <c r="L266" s="206"/>
    </row>
    <row r="267" spans="3:12" ht="18">
      <c r="C267" s="153" t="s">
        <v>255</v>
      </c>
      <c r="D267" s="30" t="s">
        <v>28</v>
      </c>
      <c r="E267" s="30" t="s">
        <v>29</v>
      </c>
      <c r="F267" s="33" t="s">
        <v>552</v>
      </c>
      <c r="G267" s="32">
        <v>2</v>
      </c>
      <c r="H267" s="126" t="str">
        <f>VLOOKUP(Tabla19[[#This Row],[TipoRegistroFinanciero]],RegistroFinancieroTIPOS,2,0)</f>
        <v>Utilidades antes de estimaciones netas (PPP)</v>
      </c>
      <c r="I267" s="32">
        <v>5</v>
      </c>
      <c r="J267" s="127" t="str">
        <f>VLOOKUP(CONCATENATE(Tabla19[[#This Row],[TipoRegistroFinanciero]],"-",Tabla19[[#This Row],[TipoDato]]),TipoDatoFinanciero,2,FALSE)</f>
        <v>Operaciones financieras netas (±)</v>
      </c>
      <c r="K267" s="106">
        <v>0</v>
      </c>
      <c r="L267" s="206"/>
    </row>
    <row r="268" spans="3:12" ht="18">
      <c r="C268" s="153" t="s">
        <v>256</v>
      </c>
      <c r="D268" s="30" t="s">
        <v>28</v>
      </c>
      <c r="E268" s="30" t="s">
        <v>29</v>
      </c>
      <c r="F268" s="33" t="s">
        <v>552</v>
      </c>
      <c r="G268" s="32">
        <v>2</v>
      </c>
      <c r="H268" s="126" t="str">
        <f>VLOOKUP(Tabla19[[#This Row],[TipoRegistroFinanciero]],RegistroFinancieroTIPOS,2,0)</f>
        <v>Utilidades antes de estimaciones netas (PPP)</v>
      </c>
      <c r="I268" s="32">
        <v>6</v>
      </c>
      <c r="J268" s="127" t="str">
        <f>VLOOKUP(CONCATENATE(Tabla19[[#This Row],[TipoRegistroFinanciero]],"-",Tabla19[[#This Row],[TipoDato]]),TipoDatoFinanciero,2,FALSE)</f>
        <v>Gastos administrativos (-)</v>
      </c>
      <c r="K268" s="106">
        <v>0</v>
      </c>
      <c r="L268" s="206"/>
    </row>
    <row r="269" spans="3:12" ht="18">
      <c r="C269" s="153" t="s">
        <v>257</v>
      </c>
      <c r="D269" s="30" t="s">
        <v>28</v>
      </c>
      <c r="E269" s="30" t="s">
        <v>29</v>
      </c>
      <c r="F269" s="33" t="s">
        <v>552</v>
      </c>
      <c r="G269" s="32">
        <v>2</v>
      </c>
      <c r="H269" s="126" t="str">
        <f>VLOOKUP(Tabla19[[#This Row],[TipoRegistroFinanciero]],RegistroFinancieroTIPOS,2,0)</f>
        <v>Utilidades antes de estimaciones netas (PPP)</v>
      </c>
      <c r="I269" s="32">
        <v>7</v>
      </c>
      <c r="J269" s="127" t="str">
        <f>VLOOKUP(CONCATENATE(Tabla19[[#This Row],[TipoRegistroFinanciero]],"-",Tabla19[[#This Row],[TipoDato]]),TipoDatoFinanciero,2,FALSE)</f>
        <v>Gastos operativos diversos (-)</v>
      </c>
      <c r="K269" s="106">
        <v>0</v>
      </c>
      <c r="L269" s="206"/>
    </row>
    <row r="270" spans="3:12" ht="18">
      <c r="C270" s="153" t="s">
        <v>258</v>
      </c>
      <c r="D270" s="30" t="s">
        <v>28</v>
      </c>
      <c r="E270" s="30" t="s">
        <v>29</v>
      </c>
      <c r="F270" s="33" t="s">
        <v>552</v>
      </c>
      <c r="G270" s="32">
        <v>2</v>
      </c>
      <c r="H270" s="126" t="str">
        <f>VLOOKUP(Tabla19[[#This Row],[TipoRegistroFinanciero]],RegistroFinancieroTIPOS,2,0)</f>
        <v>Utilidades antes de estimaciones netas (PPP)</v>
      </c>
      <c r="I270" s="32">
        <v>8</v>
      </c>
      <c r="J270" s="127" t="str">
        <f>VLOOKUP(CONCATENATE(Tabla19[[#This Row],[TipoRegistroFinanciero]],"-",Tabla19[[#This Row],[TipoDato]]),TipoDatoFinanciero,2,FALSE)</f>
        <v>Impuesto sobre la utilidad (en porcentaje)</v>
      </c>
      <c r="K270" s="106">
        <v>0</v>
      </c>
      <c r="L270" s="206"/>
    </row>
    <row r="271" spans="3:12" ht="18">
      <c r="C271" s="153" t="s">
        <v>259</v>
      </c>
      <c r="D271" s="30" t="s">
        <v>28</v>
      </c>
      <c r="E271" s="30" t="s">
        <v>29</v>
      </c>
      <c r="F271" s="33" t="s">
        <v>552</v>
      </c>
      <c r="G271" s="32">
        <v>2</v>
      </c>
      <c r="H271" s="126" t="str">
        <f>VLOOKUP(Tabla19[[#This Row],[TipoRegistroFinanciero]],RegistroFinancieroTIPOS,2,0)</f>
        <v>Utilidades antes de estimaciones netas (PPP)</v>
      </c>
      <c r="I271" s="32">
        <v>9</v>
      </c>
      <c r="J271" s="127" t="str">
        <f>VLOOKUP(CONCATENATE(Tabla19[[#This Row],[TipoRegistroFinanciero]],"-",Tabla19[[#This Row],[TipoDato]]),TipoDatoFinanciero,2,FALSE)</f>
        <v>Ajuste por efecto de parafiscales (en porcentaje)</v>
      </c>
      <c r="K271" s="106">
        <v>0</v>
      </c>
      <c r="L271" s="206"/>
    </row>
    <row r="272" spans="3:12" ht="18">
      <c r="C272" s="153" t="s">
        <v>260</v>
      </c>
      <c r="D272" s="30" t="s">
        <v>28</v>
      </c>
      <c r="E272" s="30" t="s">
        <v>29</v>
      </c>
      <c r="F272" s="33" t="s">
        <v>552</v>
      </c>
      <c r="G272" s="32">
        <v>2</v>
      </c>
      <c r="H272" s="126" t="str">
        <f>VLOOKUP(Tabla19[[#This Row],[TipoRegistroFinanciero]],RegistroFinancieroTIPOS,2,0)</f>
        <v>Utilidades antes de estimaciones netas (PPP)</v>
      </c>
      <c r="I272" s="32">
        <v>10</v>
      </c>
      <c r="J272" s="127" t="str">
        <f>VLOOKUP(CONCATENATE(Tabla19[[#This Row],[TipoRegistroFinanciero]],"-",Tabla19[[#This Row],[TipoDato]]),TipoDatoFinanciero,2,FALSE)</f>
        <v>Ganancias o pérdidas por diferencial cambiario</v>
      </c>
      <c r="K272" s="106">
        <v>0</v>
      </c>
      <c r="L272" s="206"/>
    </row>
    <row r="273" spans="3:12" ht="18">
      <c r="C273" s="153" t="s">
        <v>261</v>
      </c>
      <c r="D273" s="30" t="s">
        <v>28</v>
      </c>
      <c r="E273" s="30" t="s">
        <v>29</v>
      </c>
      <c r="F273" s="33" t="s">
        <v>552</v>
      </c>
      <c r="G273" s="32">
        <v>2</v>
      </c>
      <c r="H273" s="126" t="str">
        <f>VLOOKUP(Tabla19[[#This Row],[TipoRegistroFinanciero]],RegistroFinancieroTIPOS,2,0)</f>
        <v>Utilidades antes de estimaciones netas (PPP)</v>
      </c>
      <c r="I273" s="32">
        <v>11</v>
      </c>
      <c r="J273" s="127" t="str">
        <f>VLOOKUP(CONCATENATE(Tabla19[[#This Row],[TipoRegistroFinanciero]],"-",Tabla19[[#This Row],[TipoDato]]),TipoDatoFinanciero,2,FALSE)</f>
        <v>Ingresos Financieros por créditos (Segmentos BUST) Empresarial M.N.</v>
      </c>
      <c r="K273" s="106">
        <v>0</v>
      </c>
      <c r="L273" s="206"/>
    </row>
    <row r="274" spans="3:12" ht="18">
      <c r="C274" s="153" t="s">
        <v>262</v>
      </c>
      <c r="D274" s="30" t="s">
        <v>28</v>
      </c>
      <c r="E274" s="30" t="s">
        <v>29</v>
      </c>
      <c r="F274" s="33" t="s">
        <v>552</v>
      </c>
      <c r="G274" s="32">
        <v>2</v>
      </c>
      <c r="H274" s="126" t="str">
        <f>VLOOKUP(Tabla19[[#This Row],[TipoRegistroFinanciero]],RegistroFinancieroTIPOS,2,0)</f>
        <v>Utilidades antes de estimaciones netas (PPP)</v>
      </c>
      <c r="I274" s="32">
        <v>12</v>
      </c>
      <c r="J274" s="127" t="str">
        <f>VLOOKUP(CONCATENATE(Tabla19[[#This Row],[TipoRegistroFinanciero]],"-",Tabla19[[#This Row],[TipoDato]]),TipoDatoFinanciero,2,FALSE)</f>
        <v>Ingresos Financieros por créditos (Segmentos BUST) Empresarial  M.E.G</v>
      </c>
      <c r="K274" s="106">
        <v>0</v>
      </c>
      <c r="L274" s="206"/>
    </row>
    <row r="275" spans="3:12" ht="18">
      <c r="C275" s="153" t="s">
        <v>263</v>
      </c>
      <c r="D275" s="30" t="s">
        <v>28</v>
      </c>
      <c r="E275" s="30" t="s">
        <v>29</v>
      </c>
      <c r="F275" s="33" t="s">
        <v>552</v>
      </c>
      <c r="G275" s="32">
        <v>2</v>
      </c>
      <c r="H275" s="126" t="str">
        <f>VLOOKUP(Tabla19[[#This Row],[TipoRegistroFinanciero]],RegistroFinancieroTIPOS,2,0)</f>
        <v>Utilidades antes de estimaciones netas (PPP)</v>
      </c>
      <c r="I275" s="32">
        <v>13</v>
      </c>
      <c r="J275" s="127" t="str">
        <f>VLOOKUP(CONCATENATE(Tabla19[[#This Row],[TipoRegistroFinanciero]],"-",Tabla19[[#This Row],[TipoDato]]),TipoDatoFinanciero,2,FALSE)</f>
        <v>Ingresos Financieros por créditos (Segmentos BUST) Empresarial  M.E.NG</v>
      </c>
      <c r="K275" s="106">
        <v>0</v>
      </c>
      <c r="L275" s="206"/>
    </row>
    <row r="276" spans="3:12" ht="18">
      <c r="C276" s="153" t="s">
        <v>264</v>
      </c>
      <c r="D276" s="30" t="s">
        <v>28</v>
      </c>
      <c r="E276" s="30" t="s">
        <v>29</v>
      </c>
      <c r="F276" s="33" t="s">
        <v>552</v>
      </c>
      <c r="G276" s="32">
        <v>2</v>
      </c>
      <c r="H276" s="126" t="str">
        <f>VLOOKUP(Tabla19[[#This Row],[TipoRegistroFinanciero]],RegistroFinancieroTIPOS,2,0)</f>
        <v>Utilidades antes de estimaciones netas (PPP)</v>
      </c>
      <c r="I276" s="32">
        <v>14</v>
      </c>
      <c r="J276" s="127" t="str">
        <f>VLOOKUP(CONCATENATE(Tabla19[[#This Row],[TipoRegistroFinanciero]],"-",Tabla19[[#This Row],[TipoDato]]),TipoDatoFinanciero,2,FALSE)</f>
        <v>Ingresos Financieros por créditos (Segmentos BUST) Vivienda M.N.</v>
      </c>
      <c r="K276" s="106">
        <v>0</v>
      </c>
      <c r="L276" s="206"/>
    </row>
    <row r="277" spans="3:12" ht="18">
      <c r="C277" s="153" t="s">
        <v>265</v>
      </c>
      <c r="D277" s="30" t="s">
        <v>28</v>
      </c>
      <c r="E277" s="30" t="s">
        <v>29</v>
      </c>
      <c r="F277" s="33" t="s">
        <v>552</v>
      </c>
      <c r="G277" s="32">
        <v>2</v>
      </c>
      <c r="H277" s="126" t="str">
        <f>VLOOKUP(Tabla19[[#This Row],[TipoRegistroFinanciero]],RegistroFinancieroTIPOS,2,0)</f>
        <v>Utilidades antes de estimaciones netas (PPP)</v>
      </c>
      <c r="I277" s="32">
        <v>15</v>
      </c>
      <c r="J277" s="127" t="str">
        <f>VLOOKUP(CONCATENATE(Tabla19[[#This Row],[TipoRegistroFinanciero]],"-",Tabla19[[#This Row],[TipoDato]]),TipoDatoFinanciero,2,FALSE)</f>
        <v>Ingresos Financieros por créditos (Segmentos BUST) Vivienda M.E.</v>
      </c>
      <c r="K277" s="106">
        <v>0</v>
      </c>
      <c r="L277" s="206"/>
    </row>
    <row r="278" spans="3:12" ht="18">
      <c r="C278" s="153" t="s">
        <v>266</v>
      </c>
      <c r="D278" s="30" t="s">
        <v>28</v>
      </c>
      <c r="E278" s="30" t="s">
        <v>29</v>
      </c>
      <c r="F278" s="33" t="s">
        <v>552</v>
      </c>
      <c r="G278" s="32">
        <v>2</v>
      </c>
      <c r="H278" s="126" t="str">
        <f>VLOOKUP(Tabla19[[#This Row],[TipoRegistroFinanciero]],RegistroFinancieroTIPOS,2,0)</f>
        <v>Utilidades antes de estimaciones netas (PPP)</v>
      </c>
      <c r="I278" s="32">
        <v>16</v>
      </c>
      <c r="J278" s="127" t="str">
        <f>VLOOKUP(CONCATENATE(Tabla19[[#This Row],[TipoRegistroFinanciero]],"-",Tabla19[[#This Row],[TipoDato]]),TipoDatoFinanciero,2,FALSE)</f>
        <v>Ingresos Financieros por créditos (Segmentos BUST) Consumo</v>
      </c>
      <c r="K278" s="106">
        <v>0</v>
      </c>
      <c r="L278" s="206"/>
    </row>
    <row r="279" spans="3:12" ht="18">
      <c r="C279" s="153" t="s">
        <v>267</v>
      </c>
      <c r="D279" s="30" t="s">
        <v>28</v>
      </c>
      <c r="E279" s="30" t="s">
        <v>29</v>
      </c>
      <c r="F279" s="33" t="s">
        <v>552</v>
      </c>
      <c r="G279" s="32">
        <v>2</v>
      </c>
      <c r="H279" s="126" t="str">
        <f>VLOOKUP(Tabla19[[#This Row],[TipoRegistroFinanciero]],RegistroFinancieroTIPOS,2,0)</f>
        <v>Utilidades antes de estimaciones netas (PPP)</v>
      </c>
      <c r="I279" s="32">
        <v>17</v>
      </c>
      <c r="J279" s="127" t="str">
        <f>VLOOKUP(CONCATENATE(Tabla19[[#This Row],[TipoRegistroFinanciero]],"-",Tabla19[[#This Row],[TipoDato]]),TipoDatoFinanciero,2,FALSE)</f>
        <v>Ingresos Financieros por créditos (Segmentos BUST) Tarjetas de crédito</v>
      </c>
      <c r="K279" s="106">
        <v>0</v>
      </c>
      <c r="L279" s="206"/>
    </row>
    <row r="280" spans="3:12" ht="18">
      <c r="C280" s="153" t="s">
        <v>268</v>
      </c>
      <c r="D280" s="30" t="s">
        <v>28</v>
      </c>
      <c r="E280" s="30" t="s">
        <v>29</v>
      </c>
      <c r="F280" s="33" t="s">
        <v>552</v>
      </c>
      <c r="G280" s="32">
        <v>2</v>
      </c>
      <c r="H280" s="126" t="str">
        <f>VLOOKUP(Tabla19[[#This Row],[TipoRegistroFinanciero]],RegistroFinancieroTIPOS,2,0)</f>
        <v>Utilidades antes de estimaciones netas (PPP)</v>
      </c>
      <c r="I280" s="32">
        <v>18</v>
      </c>
      <c r="J280" s="127" t="str">
        <f>VLOOKUP(CONCATENATE(Tabla19[[#This Row],[TipoRegistroFinanciero]],"-",Tabla19[[#This Row],[TipoDato]]),TipoDatoFinanciero,2,FALSE)</f>
        <v>Ingresos Financieros por créditos (Segmentos BUST) Personal empresarial</v>
      </c>
      <c r="K280" s="106">
        <v>0</v>
      </c>
      <c r="L280" s="206"/>
    </row>
    <row r="281" spans="3:12" ht="18">
      <c r="C281" s="153" t="s">
        <v>269</v>
      </c>
      <c r="D281" s="30" t="s">
        <v>28</v>
      </c>
      <c r="E281" s="30" t="s">
        <v>29</v>
      </c>
      <c r="F281" s="33" t="s">
        <v>552</v>
      </c>
      <c r="G281" s="32">
        <v>2</v>
      </c>
      <c r="H281" s="126" t="str">
        <f>VLOOKUP(Tabla19[[#This Row],[TipoRegistroFinanciero]],RegistroFinancieroTIPOS,2,0)</f>
        <v>Utilidades antes de estimaciones netas (PPP)</v>
      </c>
      <c r="I281" s="32">
        <v>19</v>
      </c>
      <c r="J281" s="127" t="str">
        <f>VLOOKUP(CONCATENATE(Tabla19[[#This Row],[TipoRegistroFinanciero]],"-",Tabla19[[#This Row],[TipoDato]]),TipoDatoFinanciero,2,FALSE)</f>
        <v>Gastos Financieros (-) M.N.</v>
      </c>
      <c r="K281" s="106">
        <v>0</v>
      </c>
      <c r="L281" s="206"/>
    </row>
    <row r="282" spans="3:12" ht="18">
      <c r="C282" s="153" t="s">
        <v>270</v>
      </c>
      <c r="D282" s="30" t="s">
        <v>28</v>
      </c>
      <c r="E282" s="30" t="s">
        <v>29</v>
      </c>
      <c r="F282" s="33" t="s">
        <v>552</v>
      </c>
      <c r="G282" s="32">
        <v>2</v>
      </c>
      <c r="H282" s="126" t="str">
        <f>VLOOKUP(Tabla19[[#This Row],[TipoRegistroFinanciero]],RegistroFinancieroTIPOS,2,0)</f>
        <v>Utilidades antes de estimaciones netas (PPP)</v>
      </c>
      <c r="I282" s="32">
        <v>20</v>
      </c>
      <c r="J282" s="127" t="str">
        <f>VLOOKUP(CONCATENATE(Tabla19[[#This Row],[TipoRegistroFinanciero]],"-",Tabla19[[#This Row],[TipoDato]]),TipoDatoFinanciero,2,FALSE)</f>
        <v>Gastos Financieros (-) M.E.</v>
      </c>
      <c r="K282" s="106">
        <v>0</v>
      </c>
      <c r="L282" s="206"/>
    </row>
    <row r="283" spans="3:12" ht="18">
      <c r="C283" s="153" t="s">
        <v>271</v>
      </c>
      <c r="D283" s="30" t="s">
        <v>28</v>
      </c>
      <c r="E283" s="30" t="s">
        <v>29</v>
      </c>
      <c r="F283" s="33" t="s">
        <v>552</v>
      </c>
      <c r="G283" s="32">
        <v>2</v>
      </c>
      <c r="H283" s="126" t="str">
        <f>VLOOKUP(Tabla19[[#This Row],[TipoRegistroFinanciero]],RegistroFinancieroTIPOS,2,0)</f>
        <v>Utilidades antes de estimaciones netas (PPP)</v>
      </c>
      <c r="I283" s="32">
        <v>21</v>
      </c>
      <c r="J283" s="127" t="str">
        <f>VLOOKUP(CONCATENATE(Tabla19[[#This Row],[TipoRegistroFinanciero]],"-",Tabla19[[#This Row],[TipoDato]]),TipoDatoFinanciero,2,FALSE)</f>
        <v>Total de obligaciones con el público y con entidades M.N</v>
      </c>
      <c r="K283" s="106">
        <v>0</v>
      </c>
      <c r="L283" s="206"/>
    </row>
    <row r="284" spans="3:12" ht="18">
      <c r="C284" s="153" t="s">
        <v>272</v>
      </c>
      <c r="D284" s="30" t="s">
        <v>28</v>
      </c>
      <c r="E284" s="30" t="s">
        <v>29</v>
      </c>
      <c r="F284" s="33" t="s">
        <v>552</v>
      </c>
      <c r="G284" s="32">
        <v>2</v>
      </c>
      <c r="H284" s="126" t="str">
        <f>VLOOKUP(Tabla19[[#This Row],[TipoRegistroFinanciero]],RegistroFinancieroTIPOS,2,0)</f>
        <v>Utilidades antes de estimaciones netas (PPP)</v>
      </c>
      <c r="I284" s="32">
        <v>22</v>
      </c>
      <c r="J284" s="127" t="str">
        <f>VLOOKUP(CONCATENATE(Tabla19[[#This Row],[TipoRegistroFinanciero]],"-",Tabla19[[#This Row],[TipoDato]]),TipoDatoFinanciero,2,FALSE)</f>
        <v>Total de obligaciones con el público y con entidades M.E</v>
      </c>
      <c r="K284" s="106">
        <v>0</v>
      </c>
      <c r="L284" s="206"/>
    </row>
    <row r="285" spans="3:12" ht="18.600000000000001" thickBot="1">
      <c r="C285" s="153" t="s">
        <v>106</v>
      </c>
      <c r="D285" s="30" t="s">
        <v>28</v>
      </c>
      <c r="E285" s="30" t="s">
        <v>29</v>
      </c>
      <c r="F285" s="30" t="s">
        <v>552</v>
      </c>
      <c r="G285" s="32">
        <v>2</v>
      </c>
      <c r="H285" s="126" t="str">
        <f>VLOOKUP(Tabla19[[#This Row],[TipoRegistroFinanciero]],RegistroFinancieroTIPOS,2,0)</f>
        <v>Utilidades antes de estimaciones netas (PPP)</v>
      </c>
      <c r="I285" s="32">
        <v>23</v>
      </c>
      <c r="J285" s="127" t="str">
        <f>VLOOKUP(CONCATENATE(Tabla19[[#This Row],[TipoRegistroFinanciero]],"-",Tabla19[[#This Row],[TipoDato]]),TipoDatoFinanciero,2,FALSE)</f>
        <v>Ingresos Financieros por créditos (Segmentos BUST) Vehículos</v>
      </c>
      <c r="K285" s="106">
        <v>0</v>
      </c>
      <c r="L285" s="206"/>
    </row>
    <row r="286" spans="3:12" ht="18">
      <c r="C286" s="40" t="s">
        <v>273</v>
      </c>
      <c r="D286" s="41" t="s">
        <v>28</v>
      </c>
      <c r="E286" s="41" t="s">
        <v>40</v>
      </c>
      <c r="F286" s="41" t="s">
        <v>562</v>
      </c>
      <c r="G286" s="43">
        <v>2</v>
      </c>
      <c r="H286" s="128" t="str">
        <f>VLOOKUP(Tabla19[[#This Row],[TipoRegistroFinanciero]],RegistroFinancieroTIPOS,2,0)</f>
        <v>Utilidades antes de estimaciones netas (PPP)</v>
      </c>
      <c r="I286" s="43">
        <v>1</v>
      </c>
      <c r="J286" s="114" t="str">
        <f>VLOOKUP(CONCATENATE(Tabla19[[#This Row],[TipoRegistroFinanciero]],"-",Tabla19[[#This Row],[TipoDato]]),TipoDatoFinanciero,2,FALSE)</f>
        <v>Ingresos Financieros por créditos</v>
      </c>
      <c r="K286" s="103">
        <v>0</v>
      </c>
      <c r="L286" s="206"/>
    </row>
    <row r="287" spans="3:12" ht="18">
      <c r="C287" s="45" t="s">
        <v>274</v>
      </c>
      <c r="D287" s="26" t="s">
        <v>28</v>
      </c>
      <c r="E287" s="26" t="s">
        <v>40</v>
      </c>
      <c r="F287" s="26" t="s">
        <v>562</v>
      </c>
      <c r="G287" s="28">
        <v>2</v>
      </c>
      <c r="H287" s="129" t="str">
        <f>VLOOKUP(Tabla19[[#This Row],[TipoRegistroFinanciero]],RegistroFinancieroTIPOS,2,0)</f>
        <v>Utilidades antes de estimaciones netas (PPP)</v>
      </c>
      <c r="I287" s="28">
        <v>2</v>
      </c>
      <c r="J287" s="116" t="str">
        <f>VLOOKUP(CONCATENATE(Tabla19[[#This Row],[TipoRegistroFinanciero]],"-",Tabla19[[#This Row],[TipoDato]]),TipoDatoFinanciero,2,FALSE)</f>
        <v>Otros ingresos financieros</v>
      </c>
      <c r="K287" s="104">
        <v>0</v>
      </c>
      <c r="L287" s="206"/>
    </row>
    <row r="288" spans="3:12" ht="18">
      <c r="C288" s="45" t="s">
        <v>275</v>
      </c>
      <c r="D288" s="26" t="s">
        <v>28</v>
      </c>
      <c r="E288" s="26" t="s">
        <v>40</v>
      </c>
      <c r="F288" s="26" t="s">
        <v>562</v>
      </c>
      <c r="G288" s="28">
        <v>2</v>
      </c>
      <c r="H288" s="129" t="str">
        <f>VLOOKUP(Tabla19[[#This Row],[TipoRegistroFinanciero]],RegistroFinancieroTIPOS,2,0)</f>
        <v>Utilidades antes de estimaciones netas (PPP)</v>
      </c>
      <c r="I288" s="28">
        <v>3</v>
      </c>
      <c r="J288" s="116" t="str">
        <f>VLOOKUP(CONCATENATE(Tabla19[[#This Row],[TipoRegistroFinanciero]],"-",Tabla19[[#This Row],[TipoDato]]),TipoDatoFinanciero,2,FALSE)</f>
        <v>Gastos financieros (-)</v>
      </c>
      <c r="K288" s="104">
        <v>0</v>
      </c>
      <c r="L288" s="206"/>
    </row>
    <row r="289" spans="3:12" ht="18">
      <c r="C289" s="45" t="s">
        <v>276</v>
      </c>
      <c r="D289" s="26" t="s">
        <v>28</v>
      </c>
      <c r="E289" s="26" t="s">
        <v>40</v>
      </c>
      <c r="F289" s="26" t="s">
        <v>562</v>
      </c>
      <c r="G289" s="28">
        <v>2</v>
      </c>
      <c r="H289" s="129" t="str">
        <f>VLOOKUP(Tabla19[[#This Row],[TipoRegistroFinanciero]],RegistroFinancieroTIPOS,2,0)</f>
        <v>Utilidades antes de estimaciones netas (PPP)</v>
      </c>
      <c r="I289" s="28">
        <v>4</v>
      </c>
      <c r="J289" s="116" t="str">
        <f>VLOOKUP(CONCATENATE(Tabla19[[#This Row],[TipoRegistroFinanciero]],"-",Tabla19[[#This Row],[TipoDato]]),TipoDatoFinanciero,2,FALSE)</f>
        <v>Comisiones netas (±)</v>
      </c>
      <c r="K289" s="104">
        <v>0</v>
      </c>
      <c r="L289" s="206"/>
    </row>
    <row r="290" spans="3:12" ht="18">
      <c r="C290" s="45" t="s">
        <v>277</v>
      </c>
      <c r="D290" s="26" t="s">
        <v>28</v>
      </c>
      <c r="E290" s="26" t="s">
        <v>40</v>
      </c>
      <c r="F290" s="26" t="s">
        <v>562</v>
      </c>
      <c r="G290" s="28">
        <v>2</v>
      </c>
      <c r="H290" s="129" t="str">
        <f>VLOOKUP(Tabla19[[#This Row],[TipoRegistroFinanciero]],RegistroFinancieroTIPOS,2,0)</f>
        <v>Utilidades antes de estimaciones netas (PPP)</v>
      </c>
      <c r="I290" s="28">
        <v>5</v>
      </c>
      <c r="J290" s="116" t="str">
        <f>VLOOKUP(CONCATENATE(Tabla19[[#This Row],[TipoRegistroFinanciero]],"-",Tabla19[[#This Row],[TipoDato]]),TipoDatoFinanciero,2,FALSE)</f>
        <v>Operaciones financieras netas (±)</v>
      </c>
      <c r="K290" s="104">
        <v>0</v>
      </c>
      <c r="L290" s="206"/>
    </row>
    <row r="291" spans="3:12" ht="18">
      <c r="C291" s="45" t="s">
        <v>278</v>
      </c>
      <c r="D291" s="26" t="s">
        <v>28</v>
      </c>
      <c r="E291" s="26" t="s">
        <v>40</v>
      </c>
      <c r="F291" s="26" t="s">
        <v>562</v>
      </c>
      <c r="G291" s="28">
        <v>2</v>
      </c>
      <c r="H291" s="129" t="str">
        <f>VLOOKUP(Tabla19[[#This Row],[TipoRegistroFinanciero]],RegistroFinancieroTIPOS,2,0)</f>
        <v>Utilidades antes de estimaciones netas (PPP)</v>
      </c>
      <c r="I291" s="28">
        <v>6</v>
      </c>
      <c r="J291" s="116" t="str">
        <f>VLOOKUP(CONCATENATE(Tabla19[[#This Row],[TipoRegistroFinanciero]],"-",Tabla19[[#This Row],[TipoDato]]),TipoDatoFinanciero,2,FALSE)</f>
        <v>Gastos administrativos (-)</v>
      </c>
      <c r="K291" s="104">
        <v>0</v>
      </c>
      <c r="L291" s="206"/>
    </row>
    <row r="292" spans="3:12" ht="18">
      <c r="C292" s="45" t="s">
        <v>279</v>
      </c>
      <c r="D292" s="26" t="s">
        <v>28</v>
      </c>
      <c r="E292" s="26" t="s">
        <v>40</v>
      </c>
      <c r="F292" s="26" t="s">
        <v>562</v>
      </c>
      <c r="G292" s="28">
        <v>2</v>
      </c>
      <c r="H292" s="129" t="str">
        <f>VLOOKUP(Tabla19[[#This Row],[TipoRegistroFinanciero]],RegistroFinancieroTIPOS,2,0)</f>
        <v>Utilidades antes de estimaciones netas (PPP)</v>
      </c>
      <c r="I292" s="28">
        <v>7</v>
      </c>
      <c r="J292" s="116" t="str">
        <f>VLOOKUP(CONCATENATE(Tabla19[[#This Row],[TipoRegistroFinanciero]],"-",Tabla19[[#This Row],[TipoDato]]),TipoDatoFinanciero,2,FALSE)</f>
        <v>Gastos operativos diversos (-)</v>
      </c>
      <c r="K292" s="104">
        <v>0</v>
      </c>
      <c r="L292" s="206"/>
    </row>
    <row r="293" spans="3:12" ht="18">
      <c r="C293" s="45" t="s">
        <v>280</v>
      </c>
      <c r="D293" s="26" t="s">
        <v>28</v>
      </c>
      <c r="E293" s="26" t="s">
        <v>40</v>
      </c>
      <c r="F293" s="26" t="s">
        <v>562</v>
      </c>
      <c r="G293" s="28">
        <v>2</v>
      </c>
      <c r="H293" s="129" t="str">
        <f>VLOOKUP(Tabla19[[#This Row],[TipoRegistroFinanciero]],RegistroFinancieroTIPOS,2,0)</f>
        <v>Utilidades antes de estimaciones netas (PPP)</v>
      </c>
      <c r="I293" s="28">
        <v>8</v>
      </c>
      <c r="J293" s="116" t="str">
        <f>VLOOKUP(CONCATENATE(Tabla19[[#This Row],[TipoRegistroFinanciero]],"-",Tabla19[[#This Row],[TipoDato]]),TipoDatoFinanciero,2,FALSE)</f>
        <v>Impuesto sobre la utilidad (en porcentaje)</v>
      </c>
      <c r="K293" s="86" t="s">
        <v>371</v>
      </c>
      <c r="L293" s="206"/>
    </row>
    <row r="294" spans="3:12" ht="18">
      <c r="C294" s="45" t="s">
        <v>281</v>
      </c>
      <c r="D294" s="26" t="s">
        <v>28</v>
      </c>
      <c r="E294" s="26" t="s">
        <v>40</v>
      </c>
      <c r="F294" s="26" t="s">
        <v>562</v>
      </c>
      <c r="G294" s="28">
        <v>2</v>
      </c>
      <c r="H294" s="129" t="str">
        <f>VLOOKUP(Tabla19[[#This Row],[TipoRegistroFinanciero]],RegistroFinancieroTIPOS,2,0)</f>
        <v>Utilidades antes de estimaciones netas (PPP)</v>
      </c>
      <c r="I294" s="28">
        <v>9</v>
      </c>
      <c r="J294" s="116" t="str">
        <f>VLOOKUP(CONCATENATE(Tabla19[[#This Row],[TipoRegistroFinanciero]],"-",Tabla19[[#This Row],[TipoDato]]),TipoDatoFinanciero,2,FALSE)</f>
        <v>Ajuste por efecto de parafiscales (en porcentaje)</v>
      </c>
      <c r="K294" s="104">
        <v>0</v>
      </c>
      <c r="L294" s="206"/>
    </row>
    <row r="295" spans="3:12" ht="18">
      <c r="C295" s="45" t="s">
        <v>282</v>
      </c>
      <c r="D295" s="26" t="s">
        <v>28</v>
      </c>
      <c r="E295" s="26" t="s">
        <v>40</v>
      </c>
      <c r="F295" s="26" t="s">
        <v>562</v>
      </c>
      <c r="G295" s="28">
        <v>2</v>
      </c>
      <c r="H295" s="129" t="str">
        <f>VLOOKUP(Tabla19[[#This Row],[TipoRegistroFinanciero]],RegistroFinancieroTIPOS,2,0)</f>
        <v>Utilidades antes de estimaciones netas (PPP)</v>
      </c>
      <c r="I295" s="28">
        <v>10</v>
      </c>
      <c r="J295" s="116" t="str">
        <f>VLOOKUP(CONCATENATE(Tabla19[[#This Row],[TipoRegistroFinanciero]],"-",Tabla19[[#This Row],[TipoDato]]),TipoDatoFinanciero,2,FALSE)</f>
        <v>Ganancias o pérdidas por diferencial cambiario</v>
      </c>
      <c r="K295" s="86" t="s">
        <v>371</v>
      </c>
      <c r="L295" s="206"/>
    </row>
    <row r="296" spans="3:12" ht="18">
      <c r="C296" s="45" t="s">
        <v>283</v>
      </c>
      <c r="D296" s="26" t="s">
        <v>28</v>
      </c>
      <c r="E296" s="26" t="s">
        <v>40</v>
      </c>
      <c r="F296" s="26" t="s">
        <v>562</v>
      </c>
      <c r="G296" s="28">
        <v>2</v>
      </c>
      <c r="H296" s="129" t="str">
        <f>VLOOKUP(Tabla19[[#This Row],[TipoRegistroFinanciero]],RegistroFinancieroTIPOS,2,0)</f>
        <v>Utilidades antes de estimaciones netas (PPP)</v>
      </c>
      <c r="I296" s="28">
        <v>11</v>
      </c>
      <c r="J296" s="116" t="str">
        <f>VLOOKUP(CONCATENATE(Tabla19[[#This Row],[TipoRegistroFinanciero]],"-",Tabla19[[#This Row],[TipoDato]]),TipoDatoFinanciero,2,FALSE)</f>
        <v>Ingresos Financieros por créditos (Segmentos BUST) Empresarial M.N.</v>
      </c>
      <c r="K296" s="86" t="s">
        <v>371</v>
      </c>
      <c r="L296" s="206"/>
    </row>
    <row r="297" spans="3:12" ht="18">
      <c r="C297" s="45" t="s">
        <v>284</v>
      </c>
      <c r="D297" s="26" t="s">
        <v>28</v>
      </c>
      <c r="E297" s="26" t="s">
        <v>40</v>
      </c>
      <c r="F297" s="26" t="s">
        <v>562</v>
      </c>
      <c r="G297" s="28">
        <v>2</v>
      </c>
      <c r="H297" s="129" t="str">
        <f>VLOOKUP(Tabla19[[#This Row],[TipoRegistroFinanciero]],RegistroFinancieroTIPOS,2,0)</f>
        <v>Utilidades antes de estimaciones netas (PPP)</v>
      </c>
      <c r="I297" s="28">
        <v>12</v>
      </c>
      <c r="J297" s="116" t="str">
        <f>VLOOKUP(CONCATENATE(Tabla19[[#This Row],[TipoRegistroFinanciero]],"-",Tabla19[[#This Row],[TipoDato]]),TipoDatoFinanciero,2,FALSE)</f>
        <v>Ingresos Financieros por créditos (Segmentos BUST) Empresarial  M.E.G</v>
      </c>
      <c r="K297" s="86" t="s">
        <v>371</v>
      </c>
      <c r="L297" s="206"/>
    </row>
    <row r="298" spans="3:12" ht="18">
      <c r="C298" s="45" t="s">
        <v>285</v>
      </c>
      <c r="D298" s="26" t="s">
        <v>28</v>
      </c>
      <c r="E298" s="26" t="s">
        <v>40</v>
      </c>
      <c r="F298" s="26" t="s">
        <v>562</v>
      </c>
      <c r="G298" s="28">
        <v>2</v>
      </c>
      <c r="H298" s="129" t="str">
        <f>VLOOKUP(Tabla19[[#This Row],[TipoRegistroFinanciero]],RegistroFinancieroTIPOS,2,0)</f>
        <v>Utilidades antes de estimaciones netas (PPP)</v>
      </c>
      <c r="I298" s="28">
        <v>13</v>
      </c>
      <c r="J298" s="116" t="str">
        <f>VLOOKUP(CONCATENATE(Tabla19[[#This Row],[TipoRegistroFinanciero]],"-",Tabla19[[#This Row],[TipoDato]]),TipoDatoFinanciero,2,FALSE)</f>
        <v>Ingresos Financieros por créditos (Segmentos BUST) Empresarial  M.E.NG</v>
      </c>
      <c r="K298" s="86" t="s">
        <v>371</v>
      </c>
      <c r="L298" s="206"/>
    </row>
    <row r="299" spans="3:12" ht="18">
      <c r="C299" s="45" t="s">
        <v>105</v>
      </c>
      <c r="D299" s="26" t="s">
        <v>28</v>
      </c>
      <c r="E299" s="26" t="s">
        <v>40</v>
      </c>
      <c r="F299" s="26" t="s">
        <v>562</v>
      </c>
      <c r="G299" s="28">
        <v>2</v>
      </c>
      <c r="H299" s="129" t="str">
        <f>VLOOKUP(Tabla19[[#This Row],[TipoRegistroFinanciero]],RegistroFinancieroTIPOS,2,0)</f>
        <v>Utilidades antes de estimaciones netas (PPP)</v>
      </c>
      <c r="I299" s="28">
        <v>14</v>
      </c>
      <c r="J299" s="116" t="str">
        <f>VLOOKUP(CONCATENATE(Tabla19[[#This Row],[TipoRegistroFinanciero]],"-",Tabla19[[#This Row],[TipoDato]]),TipoDatoFinanciero,2,FALSE)</f>
        <v>Ingresos Financieros por créditos (Segmentos BUST) Vivienda M.N.</v>
      </c>
      <c r="K299" s="86" t="s">
        <v>371</v>
      </c>
      <c r="L299" s="206"/>
    </row>
    <row r="300" spans="3:12" ht="18">
      <c r="C300" s="45" t="s">
        <v>286</v>
      </c>
      <c r="D300" s="26" t="s">
        <v>28</v>
      </c>
      <c r="E300" s="26" t="s">
        <v>40</v>
      </c>
      <c r="F300" s="26" t="s">
        <v>562</v>
      </c>
      <c r="G300" s="28">
        <v>2</v>
      </c>
      <c r="H300" s="129" t="str">
        <f>VLOOKUP(Tabla19[[#This Row],[TipoRegistroFinanciero]],RegistroFinancieroTIPOS,2,0)</f>
        <v>Utilidades antes de estimaciones netas (PPP)</v>
      </c>
      <c r="I300" s="28">
        <v>15</v>
      </c>
      <c r="J300" s="116" t="str">
        <f>VLOOKUP(CONCATENATE(Tabla19[[#This Row],[TipoRegistroFinanciero]],"-",Tabla19[[#This Row],[TipoDato]]),TipoDatoFinanciero,2,FALSE)</f>
        <v>Ingresos Financieros por créditos (Segmentos BUST) Vivienda M.E.</v>
      </c>
      <c r="K300" s="86" t="s">
        <v>371</v>
      </c>
      <c r="L300" s="206"/>
    </row>
    <row r="301" spans="3:12" ht="18">
      <c r="C301" s="45" t="s">
        <v>287</v>
      </c>
      <c r="D301" s="26" t="s">
        <v>28</v>
      </c>
      <c r="E301" s="26" t="s">
        <v>40</v>
      </c>
      <c r="F301" s="26" t="s">
        <v>562</v>
      </c>
      <c r="G301" s="28">
        <v>2</v>
      </c>
      <c r="H301" s="129" t="str">
        <f>VLOOKUP(Tabla19[[#This Row],[TipoRegistroFinanciero]],RegistroFinancieroTIPOS,2,0)</f>
        <v>Utilidades antes de estimaciones netas (PPP)</v>
      </c>
      <c r="I301" s="28">
        <v>16</v>
      </c>
      <c r="J301" s="116" t="str">
        <f>VLOOKUP(CONCATENATE(Tabla19[[#This Row],[TipoRegistroFinanciero]],"-",Tabla19[[#This Row],[TipoDato]]),TipoDatoFinanciero,2,FALSE)</f>
        <v>Ingresos Financieros por créditos (Segmentos BUST) Consumo</v>
      </c>
      <c r="K301" s="86" t="s">
        <v>371</v>
      </c>
      <c r="L301" s="206"/>
    </row>
    <row r="302" spans="3:12" ht="18">
      <c r="C302" s="45" t="s">
        <v>288</v>
      </c>
      <c r="D302" s="26" t="s">
        <v>28</v>
      </c>
      <c r="E302" s="26" t="s">
        <v>40</v>
      </c>
      <c r="F302" s="26" t="s">
        <v>562</v>
      </c>
      <c r="G302" s="28">
        <v>2</v>
      </c>
      <c r="H302" s="129" t="str">
        <f>VLOOKUP(Tabla19[[#This Row],[TipoRegistroFinanciero]],RegistroFinancieroTIPOS,2,0)</f>
        <v>Utilidades antes de estimaciones netas (PPP)</v>
      </c>
      <c r="I302" s="28">
        <v>17</v>
      </c>
      <c r="J302" s="116" t="str">
        <f>VLOOKUP(CONCATENATE(Tabla19[[#This Row],[TipoRegistroFinanciero]],"-",Tabla19[[#This Row],[TipoDato]]),TipoDatoFinanciero,2,FALSE)</f>
        <v>Ingresos Financieros por créditos (Segmentos BUST) Tarjetas de crédito</v>
      </c>
      <c r="K302" s="86" t="s">
        <v>371</v>
      </c>
      <c r="L302" s="206"/>
    </row>
    <row r="303" spans="3:12" ht="18">
      <c r="C303" s="45" t="s">
        <v>104</v>
      </c>
      <c r="D303" s="26" t="s">
        <v>28</v>
      </c>
      <c r="E303" s="26" t="s">
        <v>40</v>
      </c>
      <c r="F303" s="26" t="s">
        <v>562</v>
      </c>
      <c r="G303" s="28">
        <v>2</v>
      </c>
      <c r="H303" s="129" t="str">
        <f>VLOOKUP(Tabla19[[#This Row],[TipoRegistroFinanciero]],RegistroFinancieroTIPOS,2,0)</f>
        <v>Utilidades antes de estimaciones netas (PPP)</v>
      </c>
      <c r="I303" s="28">
        <v>18</v>
      </c>
      <c r="J303" s="116" t="str">
        <f>VLOOKUP(CONCATENATE(Tabla19[[#This Row],[TipoRegistroFinanciero]],"-",Tabla19[[#This Row],[TipoDato]]),TipoDatoFinanciero,2,FALSE)</f>
        <v>Ingresos Financieros por créditos (Segmentos BUST) Personal empresarial</v>
      </c>
      <c r="K303" s="86" t="s">
        <v>371</v>
      </c>
      <c r="L303" s="206"/>
    </row>
    <row r="304" spans="3:12" ht="18">
      <c r="C304" s="45" t="s">
        <v>289</v>
      </c>
      <c r="D304" s="26" t="s">
        <v>28</v>
      </c>
      <c r="E304" s="26" t="s">
        <v>40</v>
      </c>
      <c r="F304" s="26" t="s">
        <v>562</v>
      </c>
      <c r="G304" s="28">
        <v>2</v>
      </c>
      <c r="H304" s="129" t="str">
        <f>VLOOKUP(Tabla19[[#This Row],[TipoRegistroFinanciero]],RegistroFinancieroTIPOS,2,0)</f>
        <v>Utilidades antes de estimaciones netas (PPP)</v>
      </c>
      <c r="I304" s="28">
        <v>19</v>
      </c>
      <c r="J304" s="116" t="str">
        <f>VLOOKUP(CONCATENATE(Tabla19[[#This Row],[TipoRegistroFinanciero]],"-",Tabla19[[#This Row],[TipoDato]]),TipoDatoFinanciero,2,FALSE)</f>
        <v>Gastos Financieros (-) M.N.</v>
      </c>
      <c r="K304" s="86" t="s">
        <v>371</v>
      </c>
      <c r="L304" s="206"/>
    </row>
    <row r="305" spans="3:12" ht="18">
      <c r="C305" s="45" t="s">
        <v>290</v>
      </c>
      <c r="D305" s="26" t="s">
        <v>28</v>
      </c>
      <c r="E305" s="26" t="s">
        <v>40</v>
      </c>
      <c r="F305" s="26" t="s">
        <v>562</v>
      </c>
      <c r="G305" s="28">
        <v>2</v>
      </c>
      <c r="H305" s="129" t="str">
        <f>VLOOKUP(Tabla19[[#This Row],[TipoRegistroFinanciero]],RegistroFinancieroTIPOS,2,0)</f>
        <v>Utilidades antes de estimaciones netas (PPP)</v>
      </c>
      <c r="I305" s="28">
        <v>20</v>
      </c>
      <c r="J305" s="116" t="str">
        <f>VLOOKUP(CONCATENATE(Tabla19[[#This Row],[TipoRegistroFinanciero]],"-",Tabla19[[#This Row],[TipoDato]]),TipoDatoFinanciero,2,FALSE)</f>
        <v>Gastos Financieros (-) M.E.</v>
      </c>
      <c r="K305" s="86" t="s">
        <v>371</v>
      </c>
      <c r="L305" s="206"/>
    </row>
    <row r="306" spans="3:12" ht="18">
      <c r="C306" s="45" t="s">
        <v>291</v>
      </c>
      <c r="D306" s="26" t="s">
        <v>28</v>
      </c>
      <c r="E306" s="26" t="s">
        <v>40</v>
      </c>
      <c r="F306" s="26" t="s">
        <v>562</v>
      </c>
      <c r="G306" s="28">
        <v>2</v>
      </c>
      <c r="H306" s="129" t="str">
        <f>VLOOKUP(Tabla19[[#This Row],[TipoRegistroFinanciero]],RegistroFinancieroTIPOS,2,0)</f>
        <v>Utilidades antes de estimaciones netas (PPP)</v>
      </c>
      <c r="I306" s="28">
        <v>21</v>
      </c>
      <c r="J306" s="116" t="str">
        <f>VLOOKUP(CONCATENATE(Tabla19[[#This Row],[TipoRegistroFinanciero]],"-",Tabla19[[#This Row],[TipoDato]]),TipoDatoFinanciero,2,FALSE)</f>
        <v>Total de obligaciones con el público y con entidades M.N</v>
      </c>
      <c r="K306" s="86" t="s">
        <v>371</v>
      </c>
      <c r="L306" s="206"/>
    </row>
    <row r="307" spans="3:12" ht="18">
      <c r="C307" s="45" t="s">
        <v>292</v>
      </c>
      <c r="D307" s="26" t="s">
        <v>28</v>
      </c>
      <c r="E307" s="26" t="s">
        <v>40</v>
      </c>
      <c r="F307" s="26" t="s">
        <v>562</v>
      </c>
      <c r="G307" s="28">
        <v>2</v>
      </c>
      <c r="H307" s="129" t="str">
        <f>VLOOKUP(Tabla19[[#This Row],[TipoRegistroFinanciero]],RegistroFinancieroTIPOS,2,0)</f>
        <v>Utilidades antes de estimaciones netas (PPP)</v>
      </c>
      <c r="I307" s="28">
        <v>22</v>
      </c>
      <c r="J307" s="116" t="str">
        <f>VLOOKUP(CONCATENATE(Tabla19[[#This Row],[TipoRegistroFinanciero]],"-",Tabla19[[#This Row],[TipoDato]]),TipoDatoFinanciero,2,FALSE)</f>
        <v>Total de obligaciones con el público y con entidades M.E</v>
      </c>
      <c r="K307" s="86" t="s">
        <v>371</v>
      </c>
      <c r="L307" s="206"/>
    </row>
    <row r="308" spans="3:12" ht="18.600000000000001" thickBot="1">
      <c r="C308" s="45" t="s">
        <v>293</v>
      </c>
      <c r="D308" s="26" t="s">
        <v>28</v>
      </c>
      <c r="E308" s="26" t="s">
        <v>40</v>
      </c>
      <c r="F308" s="26" t="s">
        <v>562</v>
      </c>
      <c r="G308" s="28">
        <v>2</v>
      </c>
      <c r="H308" s="129" t="str">
        <f>VLOOKUP(Tabla19[[#This Row],[TipoRegistroFinanciero]],RegistroFinancieroTIPOS,2,0)</f>
        <v>Utilidades antes de estimaciones netas (PPP)</v>
      </c>
      <c r="I308" s="28">
        <v>23</v>
      </c>
      <c r="J308" s="116" t="str">
        <f>VLOOKUP(CONCATENATE(Tabla19[[#This Row],[TipoRegistroFinanciero]],"-",Tabla19[[#This Row],[TipoDato]]),TipoDatoFinanciero,2,FALSE)</f>
        <v>Ingresos Financieros por créditos (Segmentos BUST) Vehículos</v>
      </c>
      <c r="K308" s="86" t="s">
        <v>371</v>
      </c>
      <c r="L308" s="206"/>
    </row>
    <row r="309" spans="3:12" ht="18">
      <c r="C309" s="40" t="s">
        <v>294</v>
      </c>
      <c r="D309" s="41" t="s">
        <v>28</v>
      </c>
      <c r="E309" s="41" t="s">
        <v>40</v>
      </c>
      <c r="F309" s="41" t="s">
        <v>563</v>
      </c>
      <c r="G309" s="43">
        <v>2</v>
      </c>
      <c r="H309" s="128" t="str">
        <f>VLOOKUP(Tabla19[[#This Row],[TipoRegistroFinanciero]],RegistroFinancieroTIPOS,2,0)</f>
        <v>Utilidades antes de estimaciones netas (PPP)</v>
      </c>
      <c r="I309" s="43">
        <v>1</v>
      </c>
      <c r="J309" s="114" t="str">
        <f>VLOOKUP(CONCATENATE(Tabla19[[#This Row],[TipoRegistroFinanciero]],"-",Tabla19[[#This Row],[TipoDato]]),TipoDatoFinanciero,2,FALSE)</f>
        <v>Ingresos Financieros por créditos</v>
      </c>
      <c r="K309" s="103">
        <v>0</v>
      </c>
      <c r="L309" s="206"/>
    </row>
    <row r="310" spans="3:12" ht="18">
      <c r="C310" s="45" t="s">
        <v>295</v>
      </c>
      <c r="D310" s="26" t="s">
        <v>28</v>
      </c>
      <c r="E310" s="26" t="s">
        <v>40</v>
      </c>
      <c r="F310" s="26" t="s">
        <v>563</v>
      </c>
      <c r="G310" s="28">
        <v>2</v>
      </c>
      <c r="H310" s="129" t="str">
        <f>VLOOKUP(Tabla19[[#This Row],[TipoRegistroFinanciero]],RegistroFinancieroTIPOS,2,0)</f>
        <v>Utilidades antes de estimaciones netas (PPP)</v>
      </c>
      <c r="I310" s="28">
        <v>2</v>
      </c>
      <c r="J310" s="116" t="str">
        <f>VLOOKUP(CONCATENATE(Tabla19[[#This Row],[TipoRegistroFinanciero]],"-",Tabla19[[#This Row],[TipoDato]]),TipoDatoFinanciero,2,FALSE)</f>
        <v>Otros ingresos financieros</v>
      </c>
      <c r="K310" s="104">
        <v>0</v>
      </c>
      <c r="L310" s="206"/>
    </row>
    <row r="311" spans="3:12" ht="18">
      <c r="C311" s="45" t="s">
        <v>296</v>
      </c>
      <c r="D311" s="26" t="s">
        <v>28</v>
      </c>
      <c r="E311" s="26" t="s">
        <v>40</v>
      </c>
      <c r="F311" s="26" t="s">
        <v>563</v>
      </c>
      <c r="G311" s="28">
        <v>2</v>
      </c>
      <c r="H311" s="129" t="str">
        <f>VLOOKUP(Tabla19[[#This Row],[TipoRegistroFinanciero]],RegistroFinancieroTIPOS,2,0)</f>
        <v>Utilidades antes de estimaciones netas (PPP)</v>
      </c>
      <c r="I311" s="28">
        <v>3</v>
      </c>
      <c r="J311" s="116" t="str">
        <f>VLOOKUP(CONCATENATE(Tabla19[[#This Row],[TipoRegistroFinanciero]],"-",Tabla19[[#This Row],[TipoDato]]),TipoDatoFinanciero,2,FALSE)</f>
        <v>Gastos financieros (-)</v>
      </c>
      <c r="K311" s="104">
        <v>0</v>
      </c>
      <c r="L311" s="206"/>
    </row>
    <row r="312" spans="3:12" ht="18">
      <c r="C312" s="45" t="s">
        <v>297</v>
      </c>
      <c r="D312" s="26" t="s">
        <v>28</v>
      </c>
      <c r="E312" s="26" t="s">
        <v>40</v>
      </c>
      <c r="F312" s="26" t="s">
        <v>563</v>
      </c>
      <c r="G312" s="28">
        <v>2</v>
      </c>
      <c r="H312" s="129" t="str">
        <f>VLOOKUP(Tabla19[[#This Row],[TipoRegistroFinanciero]],RegistroFinancieroTIPOS,2,0)</f>
        <v>Utilidades antes de estimaciones netas (PPP)</v>
      </c>
      <c r="I312" s="28">
        <v>4</v>
      </c>
      <c r="J312" s="116" t="str">
        <f>VLOOKUP(CONCATENATE(Tabla19[[#This Row],[TipoRegistroFinanciero]],"-",Tabla19[[#This Row],[TipoDato]]),TipoDatoFinanciero,2,FALSE)</f>
        <v>Comisiones netas (±)</v>
      </c>
      <c r="K312" s="104">
        <v>0</v>
      </c>
      <c r="L312" s="206"/>
    </row>
    <row r="313" spans="3:12" ht="18">
      <c r="C313" s="45" t="s">
        <v>298</v>
      </c>
      <c r="D313" s="26" t="s">
        <v>28</v>
      </c>
      <c r="E313" s="26" t="s">
        <v>40</v>
      </c>
      <c r="F313" s="26" t="s">
        <v>563</v>
      </c>
      <c r="G313" s="28">
        <v>2</v>
      </c>
      <c r="H313" s="129" t="str">
        <f>VLOOKUP(Tabla19[[#This Row],[TipoRegistroFinanciero]],RegistroFinancieroTIPOS,2,0)</f>
        <v>Utilidades antes de estimaciones netas (PPP)</v>
      </c>
      <c r="I313" s="28">
        <v>5</v>
      </c>
      <c r="J313" s="116" t="str">
        <f>VLOOKUP(CONCATENATE(Tabla19[[#This Row],[TipoRegistroFinanciero]],"-",Tabla19[[#This Row],[TipoDato]]),TipoDatoFinanciero,2,FALSE)</f>
        <v>Operaciones financieras netas (±)</v>
      </c>
      <c r="K313" s="104">
        <v>0</v>
      </c>
      <c r="L313" s="206"/>
    </row>
    <row r="314" spans="3:12" ht="18">
      <c r="C314" s="45" t="s">
        <v>299</v>
      </c>
      <c r="D314" s="26" t="s">
        <v>28</v>
      </c>
      <c r="E314" s="26" t="s">
        <v>40</v>
      </c>
      <c r="F314" s="26" t="s">
        <v>563</v>
      </c>
      <c r="G314" s="28">
        <v>2</v>
      </c>
      <c r="H314" s="129" t="str">
        <f>VLOOKUP(Tabla19[[#This Row],[TipoRegistroFinanciero]],RegistroFinancieroTIPOS,2,0)</f>
        <v>Utilidades antes de estimaciones netas (PPP)</v>
      </c>
      <c r="I314" s="28">
        <v>6</v>
      </c>
      <c r="J314" s="116" t="str">
        <f>VLOOKUP(CONCATENATE(Tabla19[[#This Row],[TipoRegistroFinanciero]],"-",Tabla19[[#This Row],[TipoDato]]),TipoDatoFinanciero,2,FALSE)</f>
        <v>Gastos administrativos (-)</v>
      </c>
      <c r="K314" s="104">
        <v>0</v>
      </c>
      <c r="L314" s="206"/>
    </row>
    <row r="315" spans="3:12" ht="18">
      <c r="C315" s="45" t="s">
        <v>300</v>
      </c>
      <c r="D315" s="26" t="s">
        <v>28</v>
      </c>
      <c r="E315" s="26" t="s">
        <v>40</v>
      </c>
      <c r="F315" s="26" t="s">
        <v>563</v>
      </c>
      <c r="G315" s="28">
        <v>2</v>
      </c>
      <c r="H315" s="129" t="str">
        <f>VLOOKUP(Tabla19[[#This Row],[TipoRegistroFinanciero]],RegistroFinancieroTIPOS,2,0)</f>
        <v>Utilidades antes de estimaciones netas (PPP)</v>
      </c>
      <c r="I315" s="28">
        <v>7</v>
      </c>
      <c r="J315" s="116" t="str">
        <f>VLOOKUP(CONCATENATE(Tabla19[[#This Row],[TipoRegistroFinanciero]],"-",Tabla19[[#This Row],[TipoDato]]),TipoDatoFinanciero,2,FALSE)</f>
        <v>Gastos operativos diversos (-)</v>
      </c>
      <c r="K315" s="104">
        <v>0</v>
      </c>
      <c r="L315" s="206"/>
    </row>
    <row r="316" spans="3:12" ht="18">
      <c r="C316" s="45" t="s">
        <v>301</v>
      </c>
      <c r="D316" s="26" t="s">
        <v>28</v>
      </c>
      <c r="E316" s="26" t="s">
        <v>40</v>
      </c>
      <c r="F316" s="26" t="s">
        <v>563</v>
      </c>
      <c r="G316" s="28">
        <v>2</v>
      </c>
      <c r="H316" s="129" t="str">
        <f>VLOOKUP(Tabla19[[#This Row],[TipoRegistroFinanciero]],RegistroFinancieroTIPOS,2,0)</f>
        <v>Utilidades antes de estimaciones netas (PPP)</v>
      </c>
      <c r="I316" s="28">
        <v>8</v>
      </c>
      <c r="J316" s="116" t="str">
        <f>VLOOKUP(CONCATENATE(Tabla19[[#This Row],[TipoRegistroFinanciero]],"-",Tabla19[[#This Row],[TipoDato]]),TipoDatoFinanciero,2,FALSE)</f>
        <v>Impuesto sobre la utilidad (en porcentaje)</v>
      </c>
      <c r="K316" s="86" t="s">
        <v>371</v>
      </c>
      <c r="L316" s="206"/>
    </row>
    <row r="317" spans="3:12" ht="18">
      <c r="C317" s="45" t="s">
        <v>302</v>
      </c>
      <c r="D317" s="26" t="s">
        <v>28</v>
      </c>
      <c r="E317" s="26" t="s">
        <v>40</v>
      </c>
      <c r="F317" s="26" t="s">
        <v>563</v>
      </c>
      <c r="G317" s="28">
        <v>2</v>
      </c>
      <c r="H317" s="129" t="str">
        <f>VLOOKUP(Tabla19[[#This Row],[TipoRegistroFinanciero]],RegistroFinancieroTIPOS,2,0)</f>
        <v>Utilidades antes de estimaciones netas (PPP)</v>
      </c>
      <c r="I317" s="28">
        <v>9</v>
      </c>
      <c r="J317" s="116" t="str">
        <f>VLOOKUP(CONCATENATE(Tabla19[[#This Row],[TipoRegistroFinanciero]],"-",Tabla19[[#This Row],[TipoDato]]),TipoDatoFinanciero,2,FALSE)</f>
        <v>Ajuste por efecto de parafiscales (en porcentaje)</v>
      </c>
      <c r="K317" s="104">
        <v>0</v>
      </c>
      <c r="L317" s="206"/>
    </row>
    <row r="318" spans="3:12" ht="18">
      <c r="C318" s="45" t="s">
        <v>303</v>
      </c>
      <c r="D318" s="26" t="s">
        <v>28</v>
      </c>
      <c r="E318" s="26" t="s">
        <v>40</v>
      </c>
      <c r="F318" s="26" t="s">
        <v>563</v>
      </c>
      <c r="G318" s="28">
        <v>2</v>
      </c>
      <c r="H318" s="129" t="str">
        <f>VLOOKUP(Tabla19[[#This Row],[TipoRegistroFinanciero]],RegistroFinancieroTIPOS,2,0)</f>
        <v>Utilidades antes de estimaciones netas (PPP)</v>
      </c>
      <c r="I318" s="28">
        <v>10</v>
      </c>
      <c r="J318" s="116" t="str">
        <f>VLOOKUP(CONCATENATE(Tabla19[[#This Row],[TipoRegistroFinanciero]],"-",Tabla19[[#This Row],[TipoDato]]),TipoDatoFinanciero,2,FALSE)</f>
        <v>Ganancias o pérdidas por diferencial cambiario</v>
      </c>
      <c r="K318" s="86" t="s">
        <v>371</v>
      </c>
      <c r="L318" s="206"/>
    </row>
    <row r="319" spans="3:12" ht="18">
      <c r="C319" s="45" t="s">
        <v>304</v>
      </c>
      <c r="D319" s="26" t="s">
        <v>28</v>
      </c>
      <c r="E319" s="26" t="s">
        <v>40</v>
      </c>
      <c r="F319" s="26" t="s">
        <v>563</v>
      </c>
      <c r="G319" s="28">
        <v>2</v>
      </c>
      <c r="H319" s="129" t="str">
        <f>VLOOKUP(Tabla19[[#This Row],[TipoRegistroFinanciero]],RegistroFinancieroTIPOS,2,0)</f>
        <v>Utilidades antes de estimaciones netas (PPP)</v>
      </c>
      <c r="I319" s="28">
        <v>11</v>
      </c>
      <c r="J319" s="116" t="str">
        <f>VLOOKUP(CONCATENATE(Tabla19[[#This Row],[TipoRegistroFinanciero]],"-",Tabla19[[#This Row],[TipoDato]]),TipoDatoFinanciero,2,FALSE)</f>
        <v>Ingresos Financieros por créditos (Segmentos BUST) Empresarial M.N.</v>
      </c>
      <c r="K319" s="86" t="s">
        <v>371</v>
      </c>
      <c r="L319" s="206"/>
    </row>
    <row r="320" spans="3:12" ht="18">
      <c r="C320" s="45" t="s">
        <v>305</v>
      </c>
      <c r="D320" s="26" t="s">
        <v>28</v>
      </c>
      <c r="E320" s="26" t="s">
        <v>40</v>
      </c>
      <c r="F320" s="26" t="s">
        <v>563</v>
      </c>
      <c r="G320" s="28">
        <v>2</v>
      </c>
      <c r="H320" s="129" t="str">
        <f>VLOOKUP(Tabla19[[#This Row],[TipoRegistroFinanciero]],RegistroFinancieroTIPOS,2,0)</f>
        <v>Utilidades antes de estimaciones netas (PPP)</v>
      </c>
      <c r="I320" s="28">
        <v>12</v>
      </c>
      <c r="J320" s="116" t="str">
        <f>VLOOKUP(CONCATENATE(Tabla19[[#This Row],[TipoRegistroFinanciero]],"-",Tabla19[[#This Row],[TipoDato]]),TipoDatoFinanciero,2,FALSE)</f>
        <v>Ingresos Financieros por créditos (Segmentos BUST) Empresarial  M.E.G</v>
      </c>
      <c r="K320" s="86" t="s">
        <v>371</v>
      </c>
      <c r="L320" s="206"/>
    </row>
    <row r="321" spans="3:12" ht="18">
      <c r="C321" s="45" t="s">
        <v>306</v>
      </c>
      <c r="D321" s="26" t="s">
        <v>28</v>
      </c>
      <c r="E321" s="26" t="s">
        <v>40</v>
      </c>
      <c r="F321" s="26" t="s">
        <v>563</v>
      </c>
      <c r="G321" s="28">
        <v>2</v>
      </c>
      <c r="H321" s="129" t="str">
        <f>VLOOKUP(Tabla19[[#This Row],[TipoRegistroFinanciero]],RegistroFinancieroTIPOS,2,0)</f>
        <v>Utilidades antes de estimaciones netas (PPP)</v>
      </c>
      <c r="I321" s="28">
        <v>13</v>
      </c>
      <c r="J321" s="116" t="str">
        <f>VLOOKUP(CONCATENATE(Tabla19[[#This Row],[TipoRegistroFinanciero]],"-",Tabla19[[#This Row],[TipoDato]]),TipoDatoFinanciero,2,FALSE)</f>
        <v>Ingresos Financieros por créditos (Segmentos BUST) Empresarial  M.E.NG</v>
      </c>
      <c r="K321" s="86" t="s">
        <v>371</v>
      </c>
      <c r="L321" s="206"/>
    </row>
    <row r="322" spans="3:12" ht="18">
      <c r="C322" s="45" t="s">
        <v>307</v>
      </c>
      <c r="D322" s="26" t="s">
        <v>28</v>
      </c>
      <c r="E322" s="26" t="s">
        <v>40</v>
      </c>
      <c r="F322" s="26" t="s">
        <v>563</v>
      </c>
      <c r="G322" s="28">
        <v>2</v>
      </c>
      <c r="H322" s="129" t="str">
        <f>VLOOKUP(Tabla19[[#This Row],[TipoRegistroFinanciero]],RegistroFinancieroTIPOS,2,0)</f>
        <v>Utilidades antes de estimaciones netas (PPP)</v>
      </c>
      <c r="I322" s="28">
        <v>14</v>
      </c>
      <c r="J322" s="116" t="str">
        <f>VLOOKUP(CONCATENATE(Tabla19[[#This Row],[TipoRegistroFinanciero]],"-",Tabla19[[#This Row],[TipoDato]]),TipoDatoFinanciero,2,FALSE)</f>
        <v>Ingresos Financieros por créditos (Segmentos BUST) Vivienda M.N.</v>
      </c>
      <c r="K322" s="86" t="s">
        <v>371</v>
      </c>
      <c r="L322" s="206"/>
    </row>
    <row r="323" spans="3:12" ht="18">
      <c r="C323" s="45" t="s">
        <v>308</v>
      </c>
      <c r="D323" s="26" t="s">
        <v>28</v>
      </c>
      <c r="E323" s="26" t="s">
        <v>40</v>
      </c>
      <c r="F323" s="26" t="s">
        <v>563</v>
      </c>
      <c r="G323" s="28">
        <v>2</v>
      </c>
      <c r="H323" s="129" t="str">
        <f>VLOOKUP(Tabla19[[#This Row],[TipoRegistroFinanciero]],RegistroFinancieroTIPOS,2,0)</f>
        <v>Utilidades antes de estimaciones netas (PPP)</v>
      </c>
      <c r="I323" s="28">
        <v>15</v>
      </c>
      <c r="J323" s="116" t="str">
        <f>VLOOKUP(CONCATENATE(Tabla19[[#This Row],[TipoRegistroFinanciero]],"-",Tabla19[[#This Row],[TipoDato]]),TipoDatoFinanciero,2,FALSE)</f>
        <v>Ingresos Financieros por créditos (Segmentos BUST) Vivienda M.E.</v>
      </c>
      <c r="K323" s="86" t="s">
        <v>371</v>
      </c>
      <c r="L323" s="206"/>
    </row>
    <row r="324" spans="3:12" ht="18">
      <c r="C324" s="45" t="s">
        <v>528</v>
      </c>
      <c r="D324" s="26" t="s">
        <v>28</v>
      </c>
      <c r="E324" s="26" t="s">
        <v>40</v>
      </c>
      <c r="F324" s="26" t="s">
        <v>563</v>
      </c>
      <c r="G324" s="28">
        <v>2</v>
      </c>
      <c r="H324" s="129" t="str">
        <f>VLOOKUP(Tabla19[[#This Row],[TipoRegistroFinanciero]],RegistroFinancieroTIPOS,2,0)</f>
        <v>Utilidades antes de estimaciones netas (PPP)</v>
      </c>
      <c r="I324" s="28">
        <v>16</v>
      </c>
      <c r="J324" s="116" t="str">
        <f>VLOOKUP(CONCATENATE(Tabla19[[#This Row],[TipoRegistroFinanciero]],"-",Tabla19[[#This Row],[TipoDato]]),TipoDatoFinanciero,2,FALSE)</f>
        <v>Ingresos Financieros por créditos (Segmentos BUST) Consumo</v>
      </c>
      <c r="K324" s="86" t="s">
        <v>371</v>
      </c>
      <c r="L324" s="206"/>
    </row>
    <row r="325" spans="3:12" ht="18">
      <c r="C325" s="45" t="s">
        <v>309</v>
      </c>
      <c r="D325" s="26" t="s">
        <v>28</v>
      </c>
      <c r="E325" s="26" t="s">
        <v>40</v>
      </c>
      <c r="F325" s="26" t="s">
        <v>563</v>
      </c>
      <c r="G325" s="28">
        <v>2</v>
      </c>
      <c r="H325" s="129" t="str">
        <f>VLOOKUP(Tabla19[[#This Row],[TipoRegistroFinanciero]],RegistroFinancieroTIPOS,2,0)</f>
        <v>Utilidades antes de estimaciones netas (PPP)</v>
      </c>
      <c r="I325" s="28">
        <v>17</v>
      </c>
      <c r="J325" s="116" t="str">
        <f>VLOOKUP(CONCATENATE(Tabla19[[#This Row],[TipoRegistroFinanciero]],"-",Tabla19[[#This Row],[TipoDato]]),TipoDatoFinanciero,2,FALSE)</f>
        <v>Ingresos Financieros por créditos (Segmentos BUST) Tarjetas de crédito</v>
      </c>
      <c r="K325" s="86" t="s">
        <v>371</v>
      </c>
      <c r="L325" s="206"/>
    </row>
    <row r="326" spans="3:12" ht="18">
      <c r="C326" s="45" t="s">
        <v>310</v>
      </c>
      <c r="D326" s="26" t="s">
        <v>28</v>
      </c>
      <c r="E326" s="26" t="s">
        <v>40</v>
      </c>
      <c r="F326" s="26" t="s">
        <v>563</v>
      </c>
      <c r="G326" s="28">
        <v>2</v>
      </c>
      <c r="H326" s="129" t="str">
        <f>VLOOKUP(Tabla19[[#This Row],[TipoRegistroFinanciero]],RegistroFinancieroTIPOS,2,0)</f>
        <v>Utilidades antes de estimaciones netas (PPP)</v>
      </c>
      <c r="I326" s="28">
        <v>18</v>
      </c>
      <c r="J326" s="116" t="str">
        <f>VLOOKUP(CONCATENATE(Tabla19[[#This Row],[TipoRegistroFinanciero]],"-",Tabla19[[#This Row],[TipoDato]]),TipoDatoFinanciero,2,FALSE)</f>
        <v>Ingresos Financieros por créditos (Segmentos BUST) Personal empresarial</v>
      </c>
      <c r="K326" s="86" t="s">
        <v>371</v>
      </c>
      <c r="L326" s="206"/>
    </row>
    <row r="327" spans="3:12" ht="18">
      <c r="C327" s="45" t="s">
        <v>311</v>
      </c>
      <c r="D327" s="26" t="s">
        <v>28</v>
      </c>
      <c r="E327" s="26" t="s">
        <v>40</v>
      </c>
      <c r="F327" s="26" t="s">
        <v>563</v>
      </c>
      <c r="G327" s="28">
        <v>2</v>
      </c>
      <c r="H327" s="129" t="str">
        <f>VLOOKUP(Tabla19[[#This Row],[TipoRegistroFinanciero]],RegistroFinancieroTIPOS,2,0)</f>
        <v>Utilidades antes de estimaciones netas (PPP)</v>
      </c>
      <c r="I327" s="28">
        <v>19</v>
      </c>
      <c r="J327" s="116" t="str">
        <f>VLOOKUP(CONCATENATE(Tabla19[[#This Row],[TipoRegistroFinanciero]],"-",Tabla19[[#This Row],[TipoDato]]),TipoDatoFinanciero,2,FALSE)</f>
        <v>Gastos Financieros (-) M.N.</v>
      </c>
      <c r="K327" s="86" t="s">
        <v>371</v>
      </c>
      <c r="L327" s="206"/>
    </row>
    <row r="328" spans="3:12" ht="18">
      <c r="C328" s="45" t="s">
        <v>312</v>
      </c>
      <c r="D328" s="26" t="s">
        <v>28</v>
      </c>
      <c r="E328" s="26" t="s">
        <v>40</v>
      </c>
      <c r="F328" s="26" t="s">
        <v>563</v>
      </c>
      <c r="G328" s="28">
        <v>2</v>
      </c>
      <c r="H328" s="129" t="str">
        <f>VLOOKUP(Tabla19[[#This Row],[TipoRegistroFinanciero]],RegistroFinancieroTIPOS,2,0)</f>
        <v>Utilidades antes de estimaciones netas (PPP)</v>
      </c>
      <c r="I328" s="28">
        <v>20</v>
      </c>
      <c r="J328" s="116" t="str">
        <f>VLOOKUP(CONCATENATE(Tabla19[[#This Row],[TipoRegistroFinanciero]],"-",Tabla19[[#This Row],[TipoDato]]),TipoDatoFinanciero,2,FALSE)</f>
        <v>Gastos Financieros (-) M.E.</v>
      </c>
      <c r="K328" s="86" t="s">
        <v>371</v>
      </c>
      <c r="L328" s="206"/>
    </row>
    <row r="329" spans="3:12" ht="18">
      <c r="C329" s="45" t="s">
        <v>313</v>
      </c>
      <c r="D329" s="26" t="s">
        <v>28</v>
      </c>
      <c r="E329" s="26" t="s">
        <v>40</v>
      </c>
      <c r="F329" s="26" t="s">
        <v>563</v>
      </c>
      <c r="G329" s="28">
        <v>2</v>
      </c>
      <c r="H329" s="129" t="str">
        <f>VLOOKUP(Tabla19[[#This Row],[TipoRegistroFinanciero]],RegistroFinancieroTIPOS,2,0)</f>
        <v>Utilidades antes de estimaciones netas (PPP)</v>
      </c>
      <c r="I329" s="28">
        <v>21</v>
      </c>
      <c r="J329" s="116" t="str">
        <f>VLOOKUP(CONCATENATE(Tabla19[[#This Row],[TipoRegistroFinanciero]],"-",Tabla19[[#This Row],[TipoDato]]),TipoDatoFinanciero,2,FALSE)</f>
        <v>Total de obligaciones con el público y con entidades M.N</v>
      </c>
      <c r="K329" s="86" t="s">
        <v>371</v>
      </c>
      <c r="L329" s="206"/>
    </row>
    <row r="330" spans="3:12" ht="18">
      <c r="C330" s="45" t="s">
        <v>314</v>
      </c>
      <c r="D330" s="26" t="s">
        <v>28</v>
      </c>
      <c r="E330" s="26" t="s">
        <v>40</v>
      </c>
      <c r="F330" s="26" t="s">
        <v>563</v>
      </c>
      <c r="G330" s="28">
        <v>2</v>
      </c>
      <c r="H330" s="129" t="str">
        <f>VLOOKUP(Tabla19[[#This Row],[TipoRegistroFinanciero]],RegistroFinancieroTIPOS,2,0)</f>
        <v>Utilidades antes de estimaciones netas (PPP)</v>
      </c>
      <c r="I330" s="28">
        <v>22</v>
      </c>
      <c r="J330" s="116" t="str">
        <f>VLOOKUP(CONCATENATE(Tabla19[[#This Row],[TipoRegistroFinanciero]],"-",Tabla19[[#This Row],[TipoDato]]),TipoDatoFinanciero,2,FALSE)</f>
        <v>Total de obligaciones con el público y con entidades M.E</v>
      </c>
      <c r="K330" s="86" t="s">
        <v>371</v>
      </c>
      <c r="L330" s="206"/>
    </row>
    <row r="331" spans="3:12" ht="18.600000000000001" thickBot="1">
      <c r="C331" s="45" t="s">
        <v>315</v>
      </c>
      <c r="D331" s="26" t="s">
        <v>28</v>
      </c>
      <c r="E331" s="26" t="s">
        <v>40</v>
      </c>
      <c r="F331" s="26" t="s">
        <v>563</v>
      </c>
      <c r="G331" s="28">
        <v>2</v>
      </c>
      <c r="H331" s="129" t="str">
        <f>VLOOKUP(Tabla19[[#This Row],[TipoRegistroFinanciero]],RegistroFinancieroTIPOS,2,0)</f>
        <v>Utilidades antes de estimaciones netas (PPP)</v>
      </c>
      <c r="I331" s="28">
        <v>23</v>
      </c>
      <c r="J331" s="116" t="str">
        <f>VLOOKUP(CONCATENATE(Tabla19[[#This Row],[TipoRegistroFinanciero]],"-",Tabla19[[#This Row],[TipoDato]]),TipoDatoFinanciero,2,FALSE)</f>
        <v>Ingresos Financieros por créditos (Segmentos BUST) Vehículos</v>
      </c>
      <c r="K331" s="86" t="s">
        <v>371</v>
      </c>
      <c r="L331" s="206"/>
    </row>
    <row r="332" spans="3:12" ht="18">
      <c r="C332" s="40" t="s">
        <v>316</v>
      </c>
      <c r="D332" s="41" t="s">
        <v>28</v>
      </c>
      <c r="E332" s="41" t="s">
        <v>40</v>
      </c>
      <c r="F332" s="41" t="s">
        <v>564</v>
      </c>
      <c r="G332" s="43">
        <v>2</v>
      </c>
      <c r="H332" s="128" t="str">
        <f>VLOOKUP(Tabla19[[#This Row],[TipoRegistroFinanciero]],RegistroFinancieroTIPOS,2,0)</f>
        <v>Utilidades antes de estimaciones netas (PPP)</v>
      </c>
      <c r="I332" s="43">
        <v>1</v>
      </c>
      <c r="J332" s="114" t="str">
        <f>VLOOKUP(CONCATENATE(Tabla19[[#This Row],[TipoRegistroFinanciero]],"-",Tabla19[[#This Row],[TipoDato]]),TipoDatoFinanciero,2,FALSE)</f>
        <v>Ingresos Financieros por créditos</v>
      </c>
      <c r="K332" s="103">
        <v>0</v>
      </c>
      <c r="L332" s="206"/>
    </row>
    <row r="333" spans="3:12" ht="18">
      <c r="C333" s="45" t="s">
        <v>317</v>
      </c>
      <c r="D333" s="26" t="s">
        <v>28</v>
      </c>
      <c r="E333" s="26" t="s">
        <v>40</v>
      </c>
      <c r="F333" s="26" t="s">
        <v>564</v>
      </c>
      <c r="G333" s="28">
        <v>2</v>
      </c>
      <c r="H333" s="129" t="str">
        <f>VLOOKUP(Tabla19[[#This Row],[TipoRegistroFinanciero]],RegistroFinancieroTIPOS,2,0)</f>
        <v>Utilidades antes de estimaciones netas (PPP)</v>
      </c>
      <c r="I333" s="28">
        <v>2</v>
      </c>
      <c r="J333" s="116" t="str">
        <f>VLOOKUP(CONCATENATE(Tabla19[[#This Row],[TipoRegistroFinanciero]],"-",Tabla19[[#This Row],[TipoDato]]),TipoDatoFinanciero,2,FALSE)</f>
        <v>Otros ingresos financieros</v>
      </c>
      <c r="K333" s="104">
        <v>0</v>
      </c>
      <c r="L333" s="206"/>
    </row>
    <row r="334" spans="3:12" ht="18">
      <c r="C334" s="45" t="s">
        <v>318</v>
      </c>
      <c r="D334" s="26" t="s">
        <v>28</v>
      </c>
      <c r="E334" s="26" t="s">
        <v>40</v>
      </c>
      <c r="F334" s="26" t="s">
        <v>564</v>
      </c>
      <c r="G334" s="28">
        <v>2</v>
      </c>
      <c r="H334" s="129" t="str">
        <f>VLOOKUP(Tabla19[[#This Row],[TipoRegistroFinanciero]],RegistroFinancieroTIPOS,2,0)</f>
        <v>Utilidades antes de estimaciones netas (PPP)</v>
      </c>
      <c r="I334" s="28">
        <v>3</v>
      </c>
      <c r="J334" s="116" t="str">
        <f>VLOOKUP(CONCATENATE(Tabla19[[#This Row],[TipoRegistroFinanciero]],"-",Tabla19[[#This Row],[TipoDato]]),TipoDatoFinanciero,2,FALSE)</f>
        <v>Gastos financieros (-)</v>
      </c>
      <c r="K334" s="104">
        <v>0</v>
      </c>
      <c r="L334" s="206"/>
    </row>
    <row r="335" spans="3:12" ht="18">
      <c r="C335" s="45" t="s">
        <v>319</v>
      </c>
      <c r="D335" s="26" t="s">
        <v>28</v>
      </c>
      <c r="E335" s="26" t="s">
        <v>40</v>
      </c>
      <c r="F335" s="26" t="s">
        <v>564</v>
      </c>
      <c r="G335" s="28">
        <v>2</v>
      </c>
      <c r="H335" s="129" t="str">
        <f>VLOOKUP(Tabla19[[#This Row],[TipoRegistroFinanciero]],RegistroFinancieroTIPOS,2,0)</f>
        <v>Utilidades antes de estimaciones netas (PPP)</v>
      </c>
      <c r="I335" s="28">
        <v>4</v>
      </c>
      <c r="J335" s="116" t="str">
        <f>VLOOKUP(CONCATENATE(Tabla19[[#This Row],[TipoRegistroFinanciero]],"-",Tabla19[[#This Row],[TipoDato]]),TipoDatoFinanciero,2,FALSE)</f>
        <v>Comisiones netas (±)</v>
      </c>
      <c r="K335" s="104">
        <v>0</v>
      </c>
      <c r="L335" s="206"/>
    </row>
    <row r="336" spans="3:12" ht="18">
      <c r="C336" s="45" t="s">
        <v>320</v>
      </c>
      <c r="D336" s="26" t="s">
        <v>28</v>
      </c>
      <c r="E336" s="26" t="s">
        <v>40</v>
      </c>
      <c r="F336" s="26" t="s">
        <v>564</v>
      </c>
      <c r="G336" s="28">
        <v>2</v>
      </c>
      <c r="H336" s="129" t="str">
        <f>VLOOKUP(Tabla19[[#This Row],[TipoRegistroFinanciero]],RegistroFinancieroTIPOS,2,0)</f>
        <v>Utilidades antes de estimaciones netas (PPP)</v>
      </c>
      <c r="I336" s="28">
        <v>5</v>
      </c>
      <c r="J336" s="116" t="str">
        <f>VLOOKUP(CONCATENATE(Tabla19[[#This Row],[TipoRegistroFinanciero]],"-",Tabla19[[#This Row],[TipoDato]]),TipoDatoFinanciero,2,FALSE)</f>
        <v>Operaciones financieras netas (±)</v>
      </c>
      <c r="K336" s="104">
        <v>0</v>
      </c>
      <c r="L336" s="206"/>
    </row>
    <row r="337" spans="3:12" ht="18">
      <c r="C337" s="45" t="s">
        <v>321</v>
      </c>
      <c r="D337" s="26" t="s">
        <v>28</v>
      </c>
      <c r="E337" s="26" t="s">
        <v>40</v>
      </c>
      <c r="F337" s="26" t="s">
        <v>564</v>
      </c>
      <c r="G337" s="28">
        <v>2</v>
      </c>
      <c r="H337" s="129" t="str">
        <f>VLOOKUP(Tabla19[[#This Row],[TipoRegistroFinanciero]],RegistroFinancieroTIPOS,2,0)</f>
        <v>Utilidades antes de estimaciones netas (PPP)</v>
      </c>
      <c r="I337" s="28">
        <v>6</v>
      </c>
      <c r="J337" s="116" t="str">
        <f>VLOOKUP(CONCATENATE(Tabla19[[#This Row],[TipoRegistroFinanciero]],"-",Tabla19[[#This Row],[TipoDato]]),TipoDatoFinanciero,2,FALSE)</f>
        <v>Gastos administrativos (-)</v>
      </c>
      <c r="K337" s="104">
        <v>0</v>
      </c>
      <c r="L337" s="206"/>
    </row>
    <row r="338" spans="3:12" ht="18">
      <c r="C338" s="45" t="s">
        <v>322</v>
      </c>
      <c r="D338" s="26" t="s">
        <v>28</v>
      </c>
      <c r="E338" s="26" t="s">
        <v>40</v>
      </c>
      <c r="F338" s="26" t="s">
        <v>564</v>
      </c>
      <c r="G338" s="28">
        <v>2</v>
      </c>
      <c r="H338" s="129" t="str">
        <f>VLOOKUP(Tabla19[[#This Row],[TipoRegistroFinanciero]],RegistroFinancieroTIPOS,2,0)</f>
        <v>Utilidades antes de estimaciones netas (PPP)</v>
      </c>
      <c r="I338" s="28">
        <v>7</v>
      </c>
      <c r="J338" s="116" t="str">
        <f>VLOOKUP(CONCATENATE(Tabla19[[#This Row],[TipoRegistroFinanciero]],"-",Tabla19[[#This Row],[TipoDato]]),TipoDatoFinanciero,2,FALSE)</f>
        <v>Gastos operativos diversos (-)</v>
      </c>
      <c r="K338" s="104">
        <v>0</v>
      </c>
      <c r="L338" s="206"/>
    </row>
    <row r="339" spans="3:12" ht="18">
      <c r="C339" s="45" t="s">
        <v>323</v>
      </c>
      <c r="D339" s="26" t="s">
        <v>28</v>
      </c>
      <c r="E339" s="26" t="s">
        <v>40</v>
      </c>
      <c r="F339" s="26" t="s">
        <v>564</v>
      </c>
      <c r="G339" s="28">
        <v>2</v>
      </c>
      <c r="H339" s="129" t="str">
        <f>VLOOKUP(Tabla19[[#This Row],[TipoRegistroFinanciero]],RegistroFinancieroTIPOS,2,0)</f>
        <v>Utilidades antes de estimaciones netas (PPP)</v>
      </c>
      <c r="I339" s="28">
        <v>8</v>
      </c>
      <c r="J339" s="116" t="str">
        <f>VLOOKUP(CONCATENATE(Tabla19[[#This Row],[TipoRegistroFinanciero]],"-",Tabla19[[#This Row],[TipoDato]]),TipoDatoFinanciero,2,FALSE)</f>
        <v>Impuesto sobre la utilidad (en porcentaje)</v>
      </c>
      <c r="K339" s="86" t="s">
        <v>371</v>
      </c>
      <c r="L339" s="206"/>
    </row>
    <row r="340" spans="3:12" ht="18">
      <c r="C340" s="45" t="s">
        <v>324</v>
      </c>
      <c r="D340" s="26" t="s">
        <v>28</v>
      </c>
      <c r="E340" s="26" t="s">
        <v>40</v>
      </c>
      <c r="F340" s="26" t="s">
        <v>564</v>
      </c>
      <c r="G340" s="28">
        <v>2</v>
      </c>
      <c r="H340" s="129" t="str">
        <f>VLOOKUP(Tabla19[[#This Row],[TipoRegistroFinanciero]],RegistroFinancieroTIPOS,2,0)</f>
        <v>Utilidades antes de estimaciones netas (PPP)</v>
      </c>
      <c r="I340" s="28">
        <v>9</v>
      </c>
      <c r="J340" s="116" t="str">
        <f>VLOOKUP(CONCATENATE(Tabla19[[#This Row],[TipoRegistroFinanciero]],"-",Tabla19[[#This Row],[TipoDato]]),TipoDatoFinanciero,2,FALSE)</f>
        <v>Ajuste por efecto de parafiscales (en porcentaje)</v>
      </c>
      <c r="K340" s="104">
        <v>0</v>
      </c>
      <c r="L340" s="206"/>
    </row>
    <row r="341" spans="3:12" ht="18">
      <c r="C341" s="45" t="s">
        <v>325</v>
      </c>
      <c r="D341" s="26" t="s">
        <v>28</v>
      </c>
      <c r="E341" s="26" t="s">
        <v>40</v>
      </c>
      <c r="F341" s="26" t="s">
        <v>564</v>
      </c>
      <c r="G341" s="28">
        <v>2</v>
      </c>
      <c r="H341" s="129" t="str">
        <f>VLOOKUP(Tabla19[[#This Row],[TipoRegistroFinanciero]],RegistroFinancieroTIPOS,2,0)</f>
        <v>Utilidades antes de estimaciones netas (PPP)</v>
      </c>
      <c r="I341" s="28">
        <v>10</v>
      </c>
      <c r="J341" s="116" t="str">
        <f>VLOOKUP(CONCATENATE(Tabla19[[#This Row],[TipoRegistroFinanciero]],"-",Tabla19[[#This Row],[TipoDato]]),TipoDatoFinanciero,2,FALSE)</f>
        <v>Ganancias o pérdidas por diferencial cambiario</v>
      </c>
      <c r="K341" s="86" t="s">
        <v>371</v>
      </c>
      <c r="L341" s="206"/>
    </row>
    <row r="342" spans="3:12" ht="18">
      <c r="C342" s="45" t="s">
        <v>326</v>
      </c>
      <c r="D342" s="26" t="s">
        <v>28</v>
      </c>
      <c r="E342" s="26" t="s">
        <v>40</v>
      </c>
      <c r="F342" s="26" t="s">
        <v>564</v>
      </c>
      <c r="G342" s="28">
        <v>2</v>
      </c>
      <c r="H342" s="129" t="str">
        <f>VLOOKUP(Tabla19[[#This Row],[TipoRegistroFinanciero]],RegistroFinancieroTIPOS,2,0)</f>
        <v>Utilidades antes de estimaciones netas (PPP)</v>
      </c>
      <c r="I342" s="28">
        <v>11</v>
      </c>
      <c r="J342" s="116" t="str">
        <f>VLOOKUP(CONCATENATE(Tabla19[[#This Row],[TipoRegistroFinanciero]],"-",Tabla19[[#This Row],[TipoDato]]),TipoDatoFinanciero,2,FALSE)</f>
        <v>Ingresos Financieros por créditos (Segmentos BUST) Empresarial M.N.</v>
      </c>
      <c r="K342" s="86" t="s">
        <v>371</v>
      </c>
      <c r="L342" s="206"/>
    </row>
    <row r="343" spans="3:12" ht="18">
      <c r="C343" s="45" t="s">
        <v>327</v>
      </c>
      <c r="D343" s="26" t="s">
        <v>28</v>
      </c>
      <c r="E343" s="26" t="s">
        <v>40</v>
      </c>
      <c r="F343" s="26" t="s">
        <v>564</v>
      </c>
      <c r="G343" s="28">
        <v>2</v>
      </c>
      <c r="H343" s="129" t="str">
        <f>VLOOKUP(Tabla19[[#This Row],[TipoRegistroFinanciero]],RegistroFinancieroTIPOS,2,0)</f>
        <v>Utilidades antes de estimaciones netas (PPP)</v>
      </c>
      <c r="I343" s="28">
        <v>12</v>
      </c>
      <c r="J343" s="116" t="str">
        <f>VLOOKUP(CONCATENATE(Tabla19[[#This Row],[TipoRegistroFinanciero]],"-",Tabla19[[#This Row],[TipoDato]]),TipoDatoFinanciero,2,FALSE)</f>
        <v>Ingresos Financieros por créditos (Segmentos BUST) Empresarial  M.E.G</v>
      </c>
      <c r="K343" s="86" t="s">
        <v>371</v>
      </c>
      <c r="L343" s="206"/>
    </row>
    <row r="344" spans="3:12" ht="18">
      <c r="C344" s="45" t="s">
        <v>328</v>
      </c>
      <c r="D344" s="26" t="s">
        <v>28</v>
      </c>
      <c r="E344" s="26" t="s">
        <v>40</v>
      </c>
      <c r="F344" s="26" t="s">
        <v>564</v>
      </c>
      <c r="G344" s="28">
        <v>2</v>
      </c>
      <c r="H344" s="129" t="str">
        <f>VLOOKUP(Tabla19[[#This Row],[TipoRegistroFinanciero]],RegistroFinancieroTIPOS,2,0)</f>
        <v>Utilidades antes de estimaciones netas (PPP)</v>
      </c>
      <c r="I344" s="28">
        <v>13</v>
      </c>
      <c r="J344" s="116" t="str">
        <f>VLOOKUP(CONCATENATE(Tabla19[[#This Row],[TipoRegistroFinanciero]],"-",Tabla19[[#This Row],[TipoDato]]),TipoDatoFinanciero,2,FALSE)</f>
        <v>Ingresos Financieros por créditos (Segmentos BUST) Empresarial  M.E.NG</v>
      </c>
      <c r="K344" s="86" t="s">
        <v>371</v>
      </c>
      <c r="L344" s="206"/>
    </row>
    <row r="345" spans="3:12" ht="18">
      <c r="C345" s="45" t="s">
        <v>329</v>
      </c>
      <c r="D345" s="26" t="s">
        <v>28</v>
      </c>
      <c r="E345" s="26" t="s">
        <v>40</v>
      </c>
      <c r="F345" s="26" t="s">
        <v>564</v>
      </c>
      <c r="G345" s="28">
        <v>2</v>
      </c>
      <c r="H345" s="129" t="str">
        <f>VLOOKUP(Tabla19[[#This Row],[TipoRegistroFinanciero]],RegistroFinancieroTIPOS,2,0)</f>
        <v>Utilidades antes de estimaciones netas (PPP)</v>
      </c>
      <c r="I345" s="28">
        <v>14</v>
      </c>
      <c r="J345" s="116" t="str">
        <f>VLOOKUP(CONCATENATE(Tabla19[[#This Row],[TipoRegistroFinanciero]],"-",Tabla19[[#This Row],[TipoDato]]),TipoDatoFinanciero,2,FALSE)</f>
        <v>Ingresos Financieros por créditos (Segmentos BUST) Vivienda M.N.</v>
      </c>
      <c r="K345" s="86" t="s">
        <v>371</v>
      </c>
      <c r="L345" s="206"/>
    </row>
    <row r="346" spans="3:12" ht="18">
      <c r="C346" s="45" t="s">
        <v>330</v>
      </c>
      <c r="D346" s="26" t="s">
        <v>28</v>
      </c>
      <c r="E346" s="26" t="s">
        <v>40</v>
      </c>
      <c r="F346" s="26" t="s">
        <v>564</v>
      </c>
      <c r="G346" s="28">
        <v>2</v>
      </c>
      <c r="H346" s="129" t="str">
        <f>VLOOKUP(Tabla19[[#This Row],[TipoRegistroFinanciero]],RegistroFinancieroTIPOS,2,0)</f>
        <v>Utilidades antes de estimaciones netas (PPP)</v>
      </c>
      <c r="I346" s="28">
        <v>15</v>
      </c>
      <c r="J346" s="116" t="str">
        <f>VLOOKUP(CONCATENATE(Tabla19[[#This Row],[TipoRegistroFinanciero]],"-",Tabla19[[#This Row],[TipoDato]]),TipoDatoFinanciero,2,FALSE)</f>
        <v>Ingresos Financieros por créditos (Segmentos BUST) Vivienda M.E.</v>
      </c>
      <c r="K346" s="86" t="s">
        <v>371</v>
      </c>
      <c r="L346" s="206"/>
    </row>
    <row r="347" spans="3:12" ht="18">
      <c r="C347" s="45" t="s">
        <v>331</v>
      </c>
      <c r="D347" s="26" t="s">
        <v>28</v>
      </c>
      <c r="E347" s="26" t="s">
        <v>40</v>
      </c>
      <c r="F347" s="26" t="s">
        <v>564</v>
      </c>
      <c r="G347" s="28">
        <v>2</v>
      </c>
      <c r="H347" s="129" t="str">
        <f>VLOOKUP(Tabla19[[#This Row],[TipoRegistroFinanciero]],RegistroFinancieroTIPOS,2,0)</f>
        <v>Utilidades antes de estimaciones netas (PPP)</v>
      </c>
      <c r="I347" s="28">
        <v>16</v>
      </c>
      <c r="J347" s="116" t="str">
        <f>VLOOKUP(CONCATENATE(Tabla19[[#This Row],[TipoRegistroFinanciero]],"-",Tabla19[[#This Row],[TipoDato]]),TipoDatoFinanciero,2,FALSE)</f>
        <v>Ingresos Financieros por créditos (Segmentos BUST) Consumo</v>
      </c>
      <c r="K347" s="86" t="s">
        <v>371</v>
      </c>
      <c r="L347" s="206"/>
    </row>
    <row r="348" spans="3:12" ht="18">
      <c r="C348" s="45" t="s">
        <v>332</v>
      </c>
      <c r="D348" s="26" t="s">
        <v>28</v>
      </c>
      <c r="E348" s="26" t="s">
        <v>40</v>
      </c>
      <c r="F348" s="26" t="s">
        <v>564</v>
      </c>
      <c r="G348" s="28">
        <v>2</v>
      </c>
      <c r="H348" s="129" t="str">
        <f>VLOOKUP(Tabla19[[#This Row],[TipoRegistroFinanciero]],RegistroFinancieroTIPOS,2,0)</f>
        <v>Utilidades antes de estimaciones netas (PPP)</v>
      </c>
      <c r="I348" s="28">
        <v>17</v>
      </c>
      <c r="J348" s="116" t="str">
        <f>VLOOKUP(CONCATENATE(Tabla19[[#This Row],[TipoRegistroFinanciero]],"-",Tabla19[[#This Row],[TipoDato]]),TipoDatoFinanciero,2,FALSE)</f>
        <v>Ingresos Financieros por créditos (Segmentos BUST) Tarjetas de crédito</v>
      </c>
      <c r="K348" s="86" t="s">
        <v>371</v>
      </c>
      <c r="L348" s="206"/>
    </row>
    <row r="349" spans="3:12" ht="18">
      <c r="C349" s="45" t="s">
        <v>333</v>
      </c>
      <c r="D349" s="26" t="s">
        <v>28</v>
      </c>
      <c r="E349" s="26" t="s">
        <v>40</v>
      </c>
      <c r="F349" s="26" t="s">
        <v>564</v>
      </c>
      <c r="G349" s="28">
        <v>2</v>
      </c>
      <c r="H349" s="129" t="str">
        <f>VLOOKUP(Tabla19[[#This Row],[TipoRegistroFinanciero]],RegistroFinancieroTIPOS,2,0)</f>
        <v>Utilidades antes de estimaciones netas (PPP)</v>
      </c>
      <c r="I349" s="28">
        <v>18</v>
      </c>
      <c r="J349" s="116" t="str">
        <f>VLOOKUP(CONCATENATE(Tabla19[[#This Row],[TipoRegistroFinanciero]],"-",Tabla19[[#This Row],[TipoDato]]),TipoDatoFinanciero,2,FALSE)</f>
        <v>Ingresos Financieros por créditos (Segmentos BUST) Personal empresarial</v>
      </c>
      <c r="K349" s="86" t="s">
        <v>371</v>
      </c>
      <c r="L349" s="206"/>
    </row>
    <row r="350" spans="3:12" ht="18">
      <c r="C350" s="45" t="s">
        <v>334</v>
      </c>
      <c r="D350" s="26" t="s">
        <v>28</v>
      </c>
      <c r="E350" s="26" t="s">
        <v>40</v>
      </c>
      <c r="F350" s="26" t="s">
        <v>564</v>
      </c>
      <c r="G350" s="28">
        <v>2</v>
      </c>
      <c r="H350" s="129" t="str">
        <f>VLOOKUP(Tabla19[[#This Row],[TipoRegistroFinanciero]],RegistroFinancieroTIPOS,2,0)</f>
        <v>Utilidades antes de estimaciones netas (PPP)</v>
      </c>
      <c r="I350" s="28">
        <v>19</v>
      </c>
      <c r="J350" s="116" t="str">
        <f>VLOOKUP(CONCATENATE(Tabla19[[#This Row],[TipoRegistroFinanciero]],"-",Tabla19[[#This Row],[TipoDato]]),TipoDatoFinanciero,2,FALSE)</f>
        <v>Gastos Financieros (-) M.N.</v>
      </c>
      <c r="K350" s="86" t="s">
        <v>371</v>
      </c>
      <c r="L350" s="206"/>
    </row>
    <row r="351" spans="3:12" ht="18">
      <c r="C351" s="45" t="s">
        <v>335</v>
      </c>
      <c r="D351" s="26" t="s">
        <v>28</v>
      </c>
      <c r="E351" s="26" t="s">
        <v>40</v>
      </c>
      <c r="F351" s="26" t="s">
        <v>564</v>
      </c>
      <c r="G351" s="28">
        <v>2</v>
      </c>
      <c r="H351" s="129" t="str">
        <f>VLOOKUP(Tabla19[[#This Row],[TipoRegistroFinanciero]],RegistroFinancieroTIPOS,2,0)</f>
        <v>Utilidades antes de estimaciones netas (PPP)</v>
      </c>
      <c r="I351" s="28">
        <v>20</v>
      </c>
      <c r="J351" s="116" t="str">
        <f>VLOOKUP(CONCATENATE(Tabla19[[#This Row],[TipoRegistroFinanciero]],"-",Tabla19[[#This Row],[TipoDato]]),TipoDatoFinanciero,2,FALSE)</f>
        <v>Gastos Financieros (-) M.E.</v>
      </c>
      <c r="K351" s="86" t="s">
        <v>371</v>
      </c>
      <c r="L351" s="206"/>
    </row>
    <row r="352" spans="3:12" ht="18">
      <c r="C352" s="45" t="s">
        <v>336</v>
      </c>
      <c r="D352" s="26" t="s">
        <v>28</v>
      </c>
      <c r="E352" s="26" t="s">
        <v>40</v>
      </c>
      <c r="F352" s="26" t="s">
        <v>564</v>
      </c>
      <c r="G352" s="28">
        <v>2</v>
      </c>
      <c r="H352" s="129" t="str">
        <f>VLOOKUP(Tabla19[[#This Row],[TipoRegistroFinanciero]],RegistroFinancieroTIPOS,2,0)</f>
        <v>Utilidades antes de estimaciones netas (PPP)</v>
      </c>
      <c r="I352" s="28">
        <v>21</v>
      </c>
      <c r="J352" s="116" t="str">
        <f>VLOOKUP(CONCATENATE(Tabla19[[#This Row],[TipoRegistroFinanciero]],"-",Tabla19[[#This Row],[TipoDato]]),TipoDatoFinanciero,2,FALSE)</f>
        <v>Total de obligaciones con el público y con entidades M.N</v>
      </c>
      <c r="K352" s="86" t="s">
        <v>371</v>
      </c>
      <c r="L352" s="206"/>
    </row>
    <row r="353" spans="3:12" ht="18">
      <c r="C353" s="45" t="s">
        <v>337</v>
      </c>
      <c r="D353" s="26" t="s">
        <v>28</v>
      </c>
      <c r="E353" s="26" t="s">
        <v>40</v>
      </c>
      <c r="F353" s="26" t="s">
        <v>564</v>
      </c>
      <c r="G353" s="28">
        <v>2</v>
      </c>
      <c r="H353" s="129" t="str">
        <f>VLOOKUP(Tabla19[[#This Row],[TipoRegistroFinanciero]],RegistroFinancieroTIPOS,2,0)</f>
        <v>Utilidades antes de estimaciones netas (PPP)</v>
      </c>
      <c r="I353" s="28">
        <v>22</v>
      </c>
      <c r="J353" s="116" t="str">
        <f>VLOOKUP(CONCATENATE(Tabla19[[#This Row],[TipoRegistroFinanciero]],"-",Tabla19[[#This Row],[TipoDato]]),TipoDatoFinanciero,2,FALSE)</f>
        <v>Total de obligaciones con el público y con entidades M.E</v>
      </c>
      <c r="K353" s="86" t="s">
        <v>371</v>
      </c>
      <c r="L353" s="206"/>
    </row>
    <row r="354" spans="3:12" ht="18.600000000000001" thickBot="1">
      <c r="C354" s="45" t="s">
        <v>338</v>
      </c>
      <c r="D354" s="26" t="s">
        <v>28</v>
      </c>
      <c r="E354" s="26" t="s">
        <v>40</v>
      </c>
      <c r="F354" s="26" t="s">
        <v>564</v>
      </c>
      <c r="G354" s="28">
        <v>2</v>
      </c>
      <c r="H354" s="129" t="str">
        <f>VLOOKUP(Tabla19[[#This Row],[TipoRegistroFinanciero]],RegistroFinancieroTIPOS,2,0)</f>
        <v>Utilidades antes de estimaciones netas (PPP)</v>
      </c>
      <c r="I354" s="28">
        <v>23</v>
      </c>
      <c r="J354" s="116" t="str">
        <f>VLOOKUP(CONCATENATE(Tabla19[[#This Row],[TipoRegistroFinanciero]],"-",Tabla19[[#This Row],[TipoDato]]),TipoDatoFinanciero,2,FALSE)</f>
        <v>Ingresos Financieros por créditos (Segmentos BUST) Vehículos</v>
      </c>
      <c r="K354" s="86" t="s">
        <v>371</v>
      </c>
      <c r="L354" s="206"/>
    </row>
    <row r="355" spans="3:12" ht="18">
      <c r="C355" s="55" t="s">
        <v>339</v>
      </c>
      <c r="D355" s="56" t="s">
        <v>28</v>
      </c>
      <c r="E355" s="56" t="s">
        <v>58</v>
      </c>
      <c r="F355" s="56" t="s">
        <v>562</v>
      </c>
      <c r="G355" s="58">
        <v>2</v>
      </c>
      <c r="H355" s="130" t="str">
        <f>VLOOKUP(Tabla19[[#This Row],[TipoRegistroFinanciero]],RegistroFinancieroTIPOS,2,0)</f>
        <v>Utilidades antes de estimaciones netas (PPP)</v>
      </c>
      <c r="I355" s="58">
        <v>1</v>
      </c>
      <c r="J355" s="131" t="str">
        <f>VLOOKUP(CONCATENATE(Tabla19[[#This Row],[TipoRegistroFinanciero]],"-",Tabla19[[#This Row],[TipoDato]]),TipoDatoFinanciero,2,FALSE)</f>
        <v>Ingresos Financieros por créditos</v>
      </c>
      <c r="K355" s="102">
        <v>0</v>
      </c>
      <c r="L355" s="206"/>
    </row>
    <row r="356" spans="3:12" ht="18">
      <c r="C356" s="60" t="s">
        <v>340</v>
      </c>
      <c r="D356" s="51" t="s">
        <v>28</v>
      </c>
      <c r="E356" s="51" t="s">
        <v>58</v>
      </c>
      <c r="F356" s="51" t="s">
        <v>562</v>
      </c>
      <c r="G356" s="53">
        <v>2</v>
      </c>
      <c r="H356" s="132" t="str">
        <f>VLOOKUP(Tabla19[[#This Row],[TipoRegistroFinanciero]],RegistroFinancieroTIPOS,2,0)</f>
        <v>Utilidades antes de estimaciones netas (PPP)</v>
      </c>
      <c r="I356" s="53">
        <v>2</v>
      </c>
      <c r="J356" s="133" t="str">
        <f>VLOOKUP(CONCATENATE(Tabla19[[#This Row],[TipoRegistroFinanciero]],"-",Tabla19[[#This Row],[TipoDato]]),TipoDatoFinanciero,2,FALSE)</f>
        <v>Otros ingresos financieros</v>
      </c>
      <c r="K356" s="101">
        <v>0</v>
      </c>
      <c r="L356" s="206"/>
    </row>
    <row r="357" spans="3:12" ht="18">
      <c r="C357" s="60" t="s">
        <v>341</v>
      </c>
      <c r="D357" s="51" t="s">
        <v>28</v>
      </c>
      <c r="E357" s="51" t="s">
        <v>58</v>
      </c>
      <c r="F357" s="51" t="s">
        <v>562</v>
      </c>
      <c r="G357" s="53">
        <v>2</v>
      </c>
      <c r="H357" s="132" t="str">
        <f>VLOOKUP(Tabla19[[#This Row],[TipoRegistroFinanciero]],RegistroFinancieroTIPOS,2,0)</f>
        <v>Utilidades antes de estimaciones netas (PPP)</v>
      </c>
      <c r="I357" s="53">
        <v>3</v>
      </c>
      <c r="J357" s="133" t="str">
        <f>VLOOKUP(CONCATENATE(Tabla19[[#This Row],[TipoRegistroFinanciero]],"-",Tabla19[[#This Row],[TipoDato]]),TipoDatoFinanciero,2,FALSE)</f>
        <v>Gastos financieros (-)</v>
      </c>
      <c r="K357" s="101">
        <v>0</v>
      </c>
      <c r="L357" s="206"/>
    </row>
    <row r="358" spans="3:12" ht="18">
      <c r="C358" s="60" t="s">
        <v>342</v>
      </c>
      <c r="D358" s="51" t="s">
        <v>28</v>
      </c>
      <c r="E358" s="51" t="s">
        <v>58</v>
      </c>
      <c r="F358" s="51" t="s">
        <v>562</v>
      </c>
      <c r="G358" s="53">
        <v>2</v>
      </c>
      <c r="H358" s="132" t="str">
        <f>VLOOKUP(Tabla19[[#This Row],[TipoRegistroFinanciero]],RegistroFinancieroTIPOS,2,0)</f>
        <v>Utilidades antes de estimaciones netas (PPP)</v>
      </c>
      <c r="I358" s="53">
        <v>4</v>
      </c>
      <c r="J358" s="133" t="str">
        <f>VLOOKUP(CONCATENATE(Tabla19[[#This Row],[TipoRegistroFinanciero]],"-",Tabla19[[#This Row],[TipoDato]]),TipoDatoFinanciero,2,FALSE)</f>
        <v>Comisiones netas (±)</v>
      </c>
      <c r="K358" s="101">
        <v>0</v>
      </c>
      <c r="L358" s="206"/>
    </row>
    <row r="359" spans="3:12" ht="18">
      <c r="C359" s="60" t="s">
        <v>343</v>
      </c>
      <c r="D359" s="51" t="s">
        <v>28</v>
      </c>
      <c r="E359" s="51" t="s">
        <v>58</v>
      </c>
      <c r="F359" s="51" t="s">
        <v>562</v>
      </c>
      <c r="G359" s="53">
        <v>2</v>
      </c>
      <c r="H359" s="132" t="str">
        <f>VLOOKUP(Tabla19[[#This Row],[TipoRegistroFinanciero]],RegistroFinancieroTIPOS,2,0)</f>
        <v>Utilidades antes de estimaciones netas (PPP)</v>
      </c>
      <c r="I359" s="53">
        <v>5</v>
      </c>
      <c r="J359" s="133" t="str">
        <f>VLOOKUP(CONCATENATE(Tabla19[[#This Row],[TipoRegistroFinanciero]],"-",Tabla19[[#This Row],[TipoDato]]),TipoDatoFinanciero,2,FALSE)</f>
        <v>Operaciones financieras netas (±)</v>
      </c>
      <c r="K359" s="101">
        <v>0</v>
      </c>
      <c r="L359" s="206"/>
    </row>
    <row r="360" spans="3:12" ht="18">
      <c r="C360" s="60" t="s">
        <v>344</v>
      </c>
      <c r="D360" s="51" t="s">
        <v>28</v>
      </c>
      <c r="E360" s="51" t="s">
        <v>58</v>
      </c>
      <c r="F360" s="51" t="s">
        <v>562</v>
      </c>
      <c r="G360" s="53">
        <v>2</v>
      </c>
      <c r="H360" s="132" t="str">
        <f>VLOOKUP(Tabla19[[#This Row],[TipoRegistroFinanciero]],RegistroFinancieroTIPOS,2,0)</f>
        <v>Utilidades antes de estimaciones netas (PPP)</v>
      </c>
      <c r="I360" s="53">
        <v>6</v>
      </c>
      <c r="J360" s="133" t="str">
        <f>VLOOKUP(CONCATENATE(Tabla19[[#This Row],[TipoRegistroFinanciero]],"-",Tabla19[[#This Row],[TipoDato]]),TipoDatoFinanciero,2,FALSE)</f>
        <v>Gastos administrativos (-)</v>
      </c>
      <c r="K360" s="101">
        <v>0</v>
      </c>
      <c r="L360" s="206"/>
    </row>
    <row r="361" spans="3:12" ht="18">
      <c r="C361" s="60" t="s">
        <v>345</v>
      </c>
      <c r="D361" s="51" t="s">
        <v>28</v>
      </c>
      <c r="E361" s="51" t="s">
        <v>58</v>
      </c>
      <c r="F361" s="51" t="s">
        <v>562</v>
      </c>
      <c r="G361" s="53">
        <v>2</v>
      </c>
      <c r="H361" s="132" t="str">
        <f>VLOOKUP(Tabla19[[#This Row],[TipoRegistroFinanciero]],RegistroFinancieroTIPOS,2,0)</f>
        <v>Utilidades antes de estimaciones netas (PPP)</v>
      </c>
      <c r="I361" s="53">
        <v>7</v>
      </c>
      <c r="J361" s="133" t="str">
        <f>VLOOKUP(CONCATENATE(Tabla19[[#This Row],[TipoRegistroFinanciero]],"-",Tabla19[[#This Row],[TipoDato]]),TipoDatoFinanciero,2,FALSE)</f>
        <v>Gastos operativos diversos (-)</v>
      </c>
      <c r="K361" s="101">
        <v>0</v>
      </c>
      <c r="L361" s="206"/>
    </row>
    <row r="362" spans="3:12" ht="18">
      <c r="C362" s="60" t="s">
        <v>346</v>
      </c>
      <c r="D362" s="51" t="s">
        <v>28</v>
      </c>
      <c r="E362" s="51" t="s">
        <v>58</v>
      </c>
      <c r="F362" s="51" t="s">
        <v>562</v>
      </c>
      <c r="G362" s="53">
        <v>2</v>
      </c>
      <c r="H362" s="132" t="str">
        <f>VLOOKUP(Tabla19[[#This Row],[TipoRegistroFinanciero]],RegistroFinancieroTIPOS,2,0)</f>
        <v>Utilidades antes de estimaciones netas (PPP)</v>
      </c>
      <c r="I362" s="53">
        <v>8</v>
      </c>
      <c r="J362" s="133" t="str">
        <f>VLOOKUP(CONCATENATE(Tabla19[[#This Row],[TipoRegistroFinanciero]],"-",Tabla19[[#This Row],[TipoDato]]),TipoDatoFinanciero,2,FALSE)</f>
        <v>Impuesto sobre la utilidad (en porcentaje)</v>
      </c>
      <c r="K362" s="87" t="s">
        <v>371</v>
      </c>
      <c r="L362" s="206"/>
    </row>
    <row r="363" spans="3:12" ht="18">
      <c r="C363" s="60" t="s">
        <v>347</v>
      </c>
      <c r="D363" s="51" t="s">
        <v>28</v>
      </c>
      <c r="E363" s="51" t="s">
        <v>58</v>
      </c>
      <c r="F363" s="51" t="s">
        <v>562</v>
      </c>
      <c r="G363" s="53">
        <v>2</v>
      </c>
      <c r="H363" s="132" t="str">
        <f>VLOOKUP(Tabla19[[#This Row],[TipoRegistroFinanciero]],RegistroFinancieroTIPOS,2,0)</f>
        <v>Utilidades antes de estimaciones netas (PPP)</v>
      </c>
      <c r="I363" s="53">
        <v>9</v>
      </c>
      <c r="J363" s="133" t="str">
        <f>VLOOKUP(CONCATENATE(Tabla19[[#This Row],[TipoRegistroFinanciero]],"-",Tabla19[[#This Row],[TipoDato]]),TipoDatoFinanciero,2,FALSE)</f>
        <v>Ajuste por efecto de parafiscales (en porcentaje)</v>
      </c>
      <c r="K363" s="101">
        <v>0</v>
      </c>
      <c r="L363" s="206"/>
    </row>
    <row r="364" spans="3:12" ht="18">
      <c r="C364" s="60" t="s">
        <v>348</v>
      </c>
      <c r="D364" s="51" t="s">
        <v>28</v>
      </c>
      <c r="E364" s="51" t="s">
        <v>58</v>
      </c>
      <c r="F364" s="51" t="s">
        <v>562</v>
      </c>
      <c r="G364" s="53">
        <v>2</v>
      </c>
      <c r="H364" s="132" t="str">
        <f>VLOOKUP(Tabla19[[#This Row],[TipoRegistroFinanciero]],RegistroFinancieroTIPOS,2,0)</f>
        <v>Utilidades antes de estimaciones netas (PPP)</v>
      </c>
      <c r="I364" s="53">
        <v>10</v>
      </c>
      <c r="J364" s="133" t="str">
        <f>VLOOKUP(CONCATENATE(Tabla19[[#This Row],[TipoRegistroFinanciero]],"-",Tabla19[[#This Row],[TipoDato]]),TipoDatoFinanciero,2,FALSE)</f>
        <v>Ganancias o pérdidas por diferencial cambiario</v>
      </c>
      <c r="K364" s="87" t="s">
        <v>371</v>
      </c>
      <c r="L364" s="206"/>
    </row>
    <row r="365" spans="3:12" ht="18">
      <c r="C365" s="60" t="s">
        <v>349</v>
      </c>
      <c r="D365" s="51" t="s">
        <v>28</v>
      </c>
      <c r="E365" s="51" t="s">
        <v>58</v>
      </c>
      <c r="F365" s="51" t="s">
        <v>562</v>
      </c>
      <c r="G365" s="53">
        <v>2</v>
      </c>
      <c r="H365" s="132" t="str">
        <f>VLOOKUP(Tabla19[[#This Row],[TipoRegistroFinanciero]],RegistroFinancieroTIPOS,2,0)</f>
        <v>Utilidades antes de estimaciones netas (PPP)</v>
      </c>
      <c r="I365" s="53">
        <v>11</v>
      </c>
      <c r="J365" s="133" t="str">
        <f>VLOOKUP(CONCATENATE(Tabla19[[#This Row],[TipoRegistroFinanciero]],"-",Tabla19[[#This Row],[TipoDato]]),TipoDatoFinanciero,2,FALSE)</f>
        <v>Ingresos Financieros por créditos (Segmentos BUST) Empresarial M.N.</v>
      </c>
      <c r="K365" s="87" t="s">
        <v>371</v>
      </c>
      <c r="L365" s="206"/>
    </row>
    <row r="366" spans="3:12" ht="18">
      <c r="C366" s="60" t="s">
        <v>350</v>
      </c>
      <c r="D366" s="51" t="s">
        <v>28</v>
      </c>
      <c r="E366" s="51" t="s">
        <v>58</v>
      </c>
      <c r="F366" s="51" t="s">
        <v>562</v>
      </c>
      <c r="G366" s="53">
        <v>2</v>
      </c>
      <c r="H366" s="132" t="str">
        <f>VLOOKUP(Tabla19[[#This Row],[TipoRegistroFinanciero]],RegistroFinancieroTIPOS,2,0)</f>
        <v>Utilidades antes de estimaciones netas (PPP)</v>
      </c>
      <c r="I366" s="53">
        <v>12</v>
      </c>
      <c r="J366" s="133" t="str">
        <f>VLOOKUP(CONCATENATE(Tabla19[[#This Row],[TipoRegistroFinanciero]],"-",Tabla19[[#This Row],[TipoDato]]),TipoDatoFinanciero,2,FALSE)</f>
        <v>Ingresos Financieros por créditos (Segmentos BUST) Empresarial  M.E.G</v>
      </c>
      <c r="K366" s="87" t="s">
        <v>371</v>
      </c>
      <c r="L366" s="206"/>
    </row>
    <row r="367" spans="3:12" ht="18">
      <c r="C367" s="60" t="s">
        <v>351</v>
      </c>
      <c r="D367" s="51" t="s">
        <v>28</v>
      </c>
      <c r="E367" s="51" t="s">
        <v>58</v>
      </c>
      <c r="F367" s="51" t="s">
        <v>562</v>
      </c>
      <c r="G367" s="53">
        <v>2</v>
      </c>
      <c r="H367" s="132" t="str">
        <f>VLOOKUP(Tabla19[[#This Row],[TipoRegistroFinanciero]],RegistroFinancieroTIPOS,2,0)</f>
        <v>Utilidades antes de estimaciones netas (PPP)</v>
      </c>
      <c r="I367" s="53">
        <v>13</v>
      </c>
      <c r="J367" s="133" t="str">
        <f>VLOOKUP(CONCATENATE(Tabla19[[#This Row],[TipoRegistroFinanciero]],"-",Tabla19[[#This Row],[TipoDato]]),TipoDatoFinanciero,2,FALSE)</f>
        <v>Ingresos Financieros por créditos (Segmentos BUST) Empresarial  M.E.NG</v>
      </c>
      <c r="K367" s="87" t="s">
        <v>371</v>
      </c>
      <c r="L367" s="206"/>
    </row>
    <row r="368" spans="3:12" ht="18">
      <c r="C368" s="60" t="s">
        <v>352</v>
      </c>
      <c r="D368" s="51" t="s">
        <v>28</v>
      </c>
      <c r="E368" s="51" t="s">
        <v>58</v>
      </c>
      <c r="F368" s="51" t="s">
        <v>562</v>
      </c>
      <c r="G368" s="53">
        <v>2</v>
      </c>
      <c r="H368" s="132" t="str">
        <f>VLOOKUP(Tabla19[[#This Row],[TipoRegistroFinanciero]],RegistroFinancieroTIPOS,2,0)</f>
        <v>Utilidades antes de estimaciones netas (PPP)</v>
      </c>
      <c r="I368" s="53">
        <v>14</v>
      </c>
      <c r="J368" s="133" t="str">
        <f>VLOOKUP(CONCATENATE(Tabla19[[#This Row],[TipoRegistroFinanciero]],"-",Tabla19[[#This Row],[TipoDato]]),TipoDatoFinanciero,2,FALSE)</f>
        <v>Ingresos Financieros por créditos (Segmentos BUST) Vivienda M.N.</v>
      </c>
      <c r="K368" s="87" t="s">
        <v>371</v>
      </c>
      <c r="L368" s="206"/>
    </row>
    <row r="369" spans="3:12" ht="18">
      <c r="C369" s="60" t="s">
        <v>353</v>
      </c>
      <c r="D369" s="51" t="s">
        <v>28</v>
      </c>
      <c r="E369" s="51" t="s">
        <v>58</v>
      </c>
      <c r="F369" s="51" t="s">
        <v>562</v>
      </c>
      <c r="G369" s="53">
        <v>2</v>
      </c>
      <c r="H369" s="132" t="str">
        <f>VLOOKUP(Tabla19[[#This Row],[TipoRegistroFinanciero]],RegistroFinancieroTIPOS,2,0)</f>
        <v>Utilidades antes de estimaciones netas (PPP)</v>
      </c>
      <c r="I369" s="53">
        <v>15</v>
      </c>
      <c r="J369" s="133" t="str">
        <f>VLOOKUP(CONCATENATE(Tabla19[[#This Row],[TipoRegistroFinanciero]],"-",Tabla19[[#This Row],[TipoDato]]),TipoDatoFinanciero,2,FALSE)</f>
        <v>Ingresos Financieros por créditos (Segmentos BUST) Vivienda M.E.</v>
      </c>
      <c r="K369" s="87" t="s">
        <v>371</v>
      </c>
      <c r="L369" s="206"/>
    </row>
    <row r="370" spans="3:12" ht="18">
      <c r="C370" s="60" t="s">
        <v>354</v>
      </c>
      <c r="D370" s="51" t="s">
        <v>28</v>
      </c>
      <c r="E370" s="51" t="s">
        <v>58</v>
      </c>
      <c r="F370" s="51" t="s">
        <v>562</v>
      </c>
      <c r="G370" s="53">
        <v>2</v>
      </c>
      <c r="H370" s="132" t="str">
        <f>VLOOKUP(Tabla19[[#This Row],[TipoRegistroFinanciero]],RegistroFinancieroTIPOS,2,0)</f>
        <v>Utilidades antes de estimaciones netas (PPP)</v>
      </c>
      <c r="I370" s="53">
        <v>16</v>
      </c>
      <c r="J370" s="133" t="str">
        <f>VLOOKUP(CONCATENATE(Tabla19[[#This Row],[TipoRegistroFinanciero]],"-",Tabla19[[#This Row],[TipoDato]]),TipoDatoFinanciero,2,FALSE)</f>
        <v>Ingresos Financieros por créditos (Segmentos BUST) Consumo</v>
      </c>
      <c r="K370" s="87" t="s">
        <v>371</v>
      </c>
      <c r="L370" s="206"/>
    </row>
    <row r="371" spans="3:12" ht="18">
      <c r="C371" s="60" t="s">
        <v>355</v>
      </c>
      <c r="D371" s="51" t="s">
        <v>28</v>
      </c>
      <c r="E371" s="51" t="s">
        <v>58</v>
      </c>
      <c r="F371" s="51" t="s">
        <v>562</v>
      </c>
      <c r="G371" s="53">
        <v>2</v>
      </c>
      <c r="H371" s="132" t="str">
        <f>VLOOKUP(Tabla19[[#This Row],[TipoRegistroFinanciero]],RegistroFinancieroTIPOS,2,0)</f>
        <v>Utilidades antes de estimaciones netas (PPP)</v>
      </c>
      <c r="I371" s="53">
        <v>17</v>
      </c>
      <c r="J371" s="133" t="str">
        <f>VLOOKUP(CONCATENATE(Tabla19[[#This Row],[TipoRegistroFinanciero]],"-",Tabla19[[#This Row],[TipoDato]]),TipoDatoFinanciero,2,FALSE)</f>
        <v>Ingresos Financieros por créditos (Segmentos BUST) Tarjetas de crédito</v>
      </c>
      <c r="K371" s="87" t="s">
        <v>371</v>
      </c>
      <c r="L371" s="206"/>
    </row>
    <row r="372" spans="3:12" ht="18">
      <c r="C372" s="60" t="s">
        <v>356</v>
      </c>
      <c r="D372" s="51" t="s">
        <v>28</v>
      </c>
      <c r="E372" s="51" t="s">
        <v>58</v>
      </c>
      <c r="F372" s="51" t="s">
        <v>562</v>
      </c>
      <c r="G372" s="53">
        <v>2</v>
      </c>
      <c r="H372" s="132" t="str">
        <f>VLOOKUP(Tabla19[[#This Row],[TipoRegistroFinanciero]],RegistroFinancieroTIPOS,2,0)</f>
        <v>Utilidades antes de estimaciones netas (PPP)</v>
      </c>
      <c r="I372" s="53">
        <v>18</v>
      </c>
      <c r="J372" s="133" t="str">
        <f>VLOOKUP(CONCATENATE(Tabla19[[#This Row],[TipoRegistroFinanciero]],"-",Tabla19[[#This Row],[TipoDato]]),TipoDatoFinanciero,2,FALSE)</f>
        <v>Ingresos Financieros por créditos (Segmentos BUST) Personal empresarial</v>
      </c>
      <c r="K372" s="87" t="s">
        <v>371</v>
      </c>
      <c r="L372" s="206"/>
    </row>
    <row r="373" spans="3:12" ht="18">
      <c r="C373" s="60" t="s">
        <v>357</v>
      </c>
      <c r="D373" s="51" t="s">
        <v>28</v>
      </c>
      <c r="E373" s="51" t="s">
        <v>58</v>
      </c>
      <c r="F373" s="51" t="s">
        <v>562</v>
      </c>
      <c r="G373" s="53">
        <v>2</v>
      </c>
      <c r="H373" s="132" t="str">
        <f>VLOOKUP(Tabla19[[#This Row],[TipoRegistroFinanciero]],RegistroFinancieroTIPOS,2,0)</f>
        <v>Utilidades antes de estimaciones netas (PPP)</v>
      </c>
      <c r="I373" s="53">
        <v>19</v>
      </c>
      <c r="J373" s="133" t="str">
        <f>VLOOKUP(CONCATENATE(Tabla19[[#This Row],[TipoRegistroFinanciero]],"-",Tabla19[[#This Row],[TipoDato]]),TipoDatoFinanciero,2,FALSE)</f>
        <v>Gastos Financieros (-) M.N.</v>
      </c>
      <c r="K373" s="87" t="s">
        <v>371</v>
      </c>
      <c r="L373" s="206"/>
    </row>
    <row r="374" spans="3:12" ht="18">
      <c r="C374" s="60" t="s">
        <v>358</v>
      </c>
      <c r="D374" s="51" t="s">
        <v>28</v>
      </c>
      <c r="E374" s="51" t="s">
        <v>58</v>
      </c>
      <c r="F374" s="51" t="s">
        <v>562</v>
      </c>
      <c r="G374" s="53">
        <v>2</v>
      </c>
      <c r="H374" s="132" t="str">
        <f>VLOOKUP(Tabla19[[#This Row],[TipoRegistroFinanciero]],RegistroFinancieroTIPOS,2,0)</f>
        <v>Utilidades antes de estimaciones netas (PPP)</v>
      </c>
      <c r="I374" s="53">
        <v>20</v>
      </c>
      <c r="J374" s="133" t="str">
        <f>VLOOKUP(CONCATENATE(Tabla19[[#This Row],[TipoRegistroFinanciero]],"-",Tabla19[[#This Row],[TipoDato]]),TipoDatoFinanciero,2,FALSE)</f>
        <v>Gastos Financieros (-) M.E.</v>
      </c>
      <c r="K374" s="87" t="s">
        <v>371</v>
      </c>
      <c r="L374" s="206"/>
    </row>
    <row r="375" spans="3:12" ht="18">
      <c r="C375" s="60" t="s">
        <v>359</v>
      </c>
      <c r="D375" s="51" t="s">
        <v>28</v>
      </c>
      <c r="E375" s="51" t="s">
        <v>58</v>
      </c>
      <c r="F375" s="51" t="s">
        <v>562</v>
      </c>
      <c r="G375" s="53">
        <v>2</v>
      </c>
      <c r="H375" s="132" t="str">
        <f>VLOOKUP(Tabla19[[#This Row],[TipoRegistroFinanciero]],RegistroFinancieroTIPOS,2,0)</f>
        <v>Utilidades antes de estimaciones netas (PPP)</v>
      </c>
      <c r="I375" s="53">
        <v>21</v>
      </c>
      <c r="J375" s="133" t="str">
        <f>VLOOKUP(CONCATENATE(Tabla19[[#This Row],[TipoRegistroFinanciero]],"-",Tabla19[[#This Row],[TipoDato]]),TipoDatoFinanciero,2,FALSE)</f>
        <v>Total de obligaciones con el público y con entidades M.N</v>
      </c>
      <c r="K375" s="87" t="s">
        <v>371</v>
      </c>
      <c r="L375" s="206"/>
    </row>
    <row r="376" spans="3:12" ht="18">
      <c r="C376" s="60" t="s">
        <v>360</v>
      </c>
      <c r="D376" s="51" t="s">
        <v>28</v>
      </c>
      <c r="E376" s="51" t="s">
        <v>58</v>
      </c>
      <c r="F376" s="51" t="s">
        <v>562</v>
      </c>
      <c r="G376" s="53">
        <v>2</v>
      </c>
      <c r="H376" s="132" t="str">
        <f>VLOOKUP(Tabla19[[#This Row],[TipoRegistroFinanciero]],RegistroFinancieroTIPOS,2,0)</f>
        <v>Utilidades antes de estimaciones netas (PPP)</v>
      </c>
      <c r="I376" s="53">
        <v>22</v>
      </c>
      <c r="J376" s="133" t="str">
        <f>VLOOKUP(CONCATENATE(Tabla19[[#This Row],[TipoRegistroFinanciero]],"-",Tabla19[[#This Row],[TipoDato]]),TipoDatoFinanciero,2,FALSE)</f>
        <v>Total de obligaciones con el público y con entidades M.E</v>
      </c>
      <c r="K376" s="87" t="s">
        <v>371</v>
      </c>
      <c r="L376" s="206"/>
    </row>
    <row r="377" spans="3:12" ht="18.600000000000001" thickBot="1">
      <c r="C377" s="61" t="s">
        <v>361</v>
      </c>
      <c r="D377" s="62" t="s">
        <v>28</v>
      </c>
      <c r="E377" s="62" t="s">
        <v>58</v>
      </c>
      <c r="F377" s="51" t="s">
        <v>562</v>
      </c>
      <c r="G377" s="64">
        <v>2</v>
      </c>
      <c r="H377" s="134" t="str">
        <f>VLOOKUP(Tabla19[[#This Row],[TipoRegistroFinanciero]],RegistroFinancieroTIPOS,2,0)</f>
        <v>Utilidades antes de estimaciones netas (PPP)</v>
      </c>
      <c r="I377" s="64">
        <v>23</v>
      </c>
      <c r="J377" s="135" t="str">
        <f>VLOOKUP(CONCATENATE(Tabla19[[#This Row],[TipoRegistroFinanciero]],"-",Tabla19[[#This Row],[TipoDato]]),TipoDatoFinanciero,2,FALSE)</f>
        <v>Ingresos Financieros por créditos (Segmentos BUST) Vehículos</v>
      </c>
      <c r="K377" s="100" t="s">
        <v>371</v>
      </c>
      <c r="L377" s="206"/>
    </row>
    <row r="378" spans="3:12" ht="18">
      <c r="C378" s="60" t="s">
        <v>362</v>
      </c>
      <c r="D378" s="51" t="s">
        <v>28</v>
      </c>
      <c r="E378" s="51" t="s">
        <v>58</v>
      </c>
      <c r="F378" s="56" t="s">
        <v>563</v>
      </c>
      <c r="G378" s="53">
        <v>2</v>
      </c>
      <c r="H378" s="132" t="str">
        <f>VLOOKUP(Tabla19[[#This Row],[TipoRegistroFinanciero]],RegistroFinancieroTIPOS,2,0)</f>
        <v>Utilidades antes de estimaciones netas (PPP)</v>
      </c>
      <c r="I378" s="53">
        <v>1</v>
      </c>
      <c r="J378" s="133" t="str">
        <f>VLOOKUP(CONCATENATE(Tabla19[[#This Row],[TipoRegistroFinanciero]],"-",Tabla19[[#This Row],[TipoDato]]),TipoDatoFinanciero,2,FALSE)</f>
        <v>Ingresos Financieros por créditos</v>
      </c>
      <c r="K378" s="101">
        <v>0</v>
      </c>
      <c r="L378" s="206"/>
    </row>
    <row r="379" spans="3:12" ht="18">
      <c r="C379" s="60" t="s">
        <v>363</v>
      </c>
      <c r="D379" s="51" t="s">
        <v>28</v>
      </c>
      <c r="E379" s="51" t="s">
        <v>58</v>
      </c>
      <c r="F379" s="51" t="s">
        <v>563</v>
      </c>
      <c r="G379" s="53">
        <v>2</v>
      </c>
      <c r="H379" s="132" t="str">
        <f>VLOOKUP(Tabla19[[#This Row],[TipoRegistroFinanciero]],RegistroFinancieroTIPOS,2,0)</f>
        <v>Utilidades antes de estimaciones netas (PPP)</v>
      </c>
      <c r="I379" s="53">
        <v>2</v>
      </c>
      <c r="J379" s="133" t="str">
        <f>VLOOKUP(CONCATENATE(Tabla19[[#This Row],[TipoRegistroFinanciero]],"-",Tabla19[[#This Row],[TipoDato]]),TipoDatoFinanciero,2,FALSE)</f>
        <v>Otros ingresos financieros</v>
      </c>
      <c r="K379" s="101">
        <v>0</v>
      </c>
      <c r="L379" s="206"/>
    </row>
    <row r="380" spans="3:12" ht="18">
      <c r="C380" s="60" t="s">
        <v>364</v>
      </c>
      <c r="D380" s="51" t="s">
        <v>28</v>
      </c>
      <c r="E380" s="51" t="s">
        <v>58</v>
      </c>
      <c r="F380" s="51" t="s">
        <v>563</v>
      </c>
      <c r="G380" s="53">
        <v>2</v>
      </c>
      <c r="H380" s="132" t="str">
        <f>VLOOKUP(Tabla19[[#This Row],[TipoRegistroFinanciero]],RegistroFinancieroTIPOS,2,0)</f>
        <v>Utilidades antes de estimaciones netas (PPP)</v>
      </c>
      <c r="I380" s="53">
        <v>3</v>
      </c>
      <c r="J380" s="133" t="str">
        <f>VLOOKUP(CONCATENATE(Tabla19[[#This Row],[TipoRegistroFinanciero]],"-",Tabla19[[#This Row],[TipoDato]]),TipoDatoFinanciero,2,FALSE)</f>
        <v>Gastos financieros (-)</v>
      </c>
      <c r="K380" s="101">
        <v>0</v>
      </c>
      <c r="L380" s="206"/>
    </row>
    <row r="381" spans="3:12" ht="18">
      <c r="C381" s="60" t="s">
        <v>365</v>
      </c>
      <c r="D381" s="51" t="s">
        <v>28</v>
      </c>
      <c r="E381" s="51" t="s">
        <v>58</v>
      </c>
      <c r="F381" s="51" t="s">
        <v>563</v>
      </c>
      <c r="G381" s="53">
        <v>2</v>
      </c>
      <c r="H381" s="132" t="str">
        <f>VLOOKUP(Tabla19[[#This Row],[TipoRegistroFinanciero]],RegistroFinancieroTIPOS,2,0)</f>
        <v>Utilidades antes de estimaciones netas (PPP)</v>
      </c>
      <c r="I381" s="53">
        <v>4</v>
      </c>
      <c r="J381" s="133" t="str">
        <f>VLOOKUP(CONCATENATE(Tabla19[[#This Row],[TipoRegistroFinanciero]],"-",Tabla19[[#This Row],[TipoDato]]),TipoDatoFinanciero,2,FALSE)</f>
        <v>Comisiones netas (±)</v>
      </c>
      <c r="K381" s="101">
        <v>0</v>
      </c>
      <c r="L381" s="206"/>
    </row>
    <row r="382" spans="3:12" ht="18">
      <c r="C382" s="60" t="s">
        <v>366</v>
      </c>
      <c r="D382" s="51" t="s">
        <v>28</v>
      </c>
      <c r="E382" s="51" t="s">
        <v>58</v>
      </c>
      <c r="F382" s="51" t="s">
        <v>563</v>
      </c>
      <c r="G382" s="53">
        <v>2</v>
      </c>
      <c r="H382" s="132" t="str">
        <f>VLOOKUP(Tabla19[[#This Row],[TipoRegistroFinanciero]],RegistroFinancieroTIPOS,2,0)</f>
        <v>Utilidades antes de estimaciones netas (PPP)</v>
      </c>
      <c r="I382" s="53">
        <v>5</v>
      </c>
      <c r="J382" s="133" t="str">
        <f>VLOOKUP(CONCATENATE(Tabla19[[#This Row],[TipoRegistroFinanciero]],"-",Tabla19[[#This Row],[TipoDato]]),TipoDatoFinanciero,2,FALSE)</f>
        <v>Operaciones financieras netas (±)</v>
      </c>
      <c r="K382" s="101">
        <v>0</v>
      </c>
      <c r="L382" s="206"/>
    </row>
    <row r="383" spans="3:12" ht="18">
      <c r="C383" s="60" t="s">
        <v>103</v>
      </c>
      <c r="D383" s="51" t="s">
        <v>28</v>
      </c>
      <c r="E383" s="51" t="s">
        <v>58</v>
      </c>
      <c r="F383" s="51" t="s">
        <v>563</v>
      </c>
      <c r="G383" s="53">
        <v>2</v>
      </c>
      <c r="H383" s="132" t="str">
        <f>VLOOKUP(Tabla19[[#This Row],[TipoRegistroFinanciero]],RegistroFinancieroTIPOS,2,0)</f>
        <v>Utilidades antes de estimaciones netas (PPP)</v>
      </c>
      <c r="I383" s="53">
        <v>6</v>
      </c>
      <c r="J383" s="133" t="str">
        <f>VLOOKUP(CONCATENATE(Tabla19[[#This Row],[TipoRegistroFinanciero]],"-",Tabla19[[#This Row],[TipoDato]]),TipoDatoFinanciero,2,FALSE)</f>
        <v>Gastos administrativos (-)</v>
      </c>
      <c r="K383" s="101">
        <v>0</v>
      </c>
      <c r="L383" s="206"/>
    </row>
    <row r="384" spans="3:12" ht="18">
      <c r="C384" s="60" t="s">
        <v>367</v>
      </c>
      <c r="D384" s="51" t="s">
        <v>28</v>
      </c>
      <c r="E384" s="51" t="s">
        <v>58</v>
      </c>
      <c r="F384" s="51" t="s">
        <v>563</v>
      </c>
      <c r="G384" s="53">
        <v>2</v>
      </c>
      <c r="H384" s="132" t="str">
        <f>VLOOKUP(Tabla19[[#This Row],[TipoRegistroFinanciero]],RegistroFinancieroTIPOS,2,0)</f>
        <v>Utilidades antes de estimaciones netas (PPP)</v>
      </c>
      <c r="I384" s="53">
        <v>7</v>
      </c>
      <c r="J384" s="133" t="str">
        <f>VLOOKUP(CONCATENATE(Tabla19[[#This Row],[TipoRegistroFinanciero]],"-",Tabla19[[#This Row],[TipoDato]]),TipoDatoFinanciero,2,FALSE)</f>
        <v>Gastos operativos diversos (-)</v>
      </c>
      <c r="K384" s="101">
        <v>0</v>
      </c>
      <c r="L384" s="206"/>
    </row>
    <row r="385" spans="3:12" ht="18">
      <c r="C385" s="60" t="s">
        <v>368</v>
      </c>
      <c r="D385" s="51" t="s">
        <v>28</v>
      </c>
      <c r="E385" s="51" t="s">
        <v>58</v>
      </c>
      <c r="F385" s="51" t="s">
        <v>563</v>
      </c>
      <c r="G385" s="53">
        <v>2</v>
      </c>
      <c r="H385" s="132" t="str">
        <f>VLOOKUP(Tabla19[[#This Row],[TipoRegistroFinanciero]],RegistroFinancieroTIPOS,2,0)</f>
        <v>Utilidades antes de estimaciones netas (PPP)</v>
      </c>
      <c r="I385" s="53">
        <v>8</v>
      </c>
      <c r="J385" s="133" t="str">
        <f>VLOOKUP(CONCATENATE(Tabla19[[#This Row],[TipoRegistroFinanciero]],"-",Tabla19[[#This Row],[TipoDato]]),TipoDatoFinanciero,2,FALSE)</f>
        <v>Impuesto sobre la utilidad (en porcentaje)</v>
      </c>
      <c r="K385" s="87" t="s">
        <v>371</v>
      </c>
      <c r="L385" s="206"/>
    </row>
    <row r="386" spans="3:12" ht="18">
      <c r="C386" s="60" t="s">
        <v>369</v>
      </c>
      <c r="D386" s="51" t="s">
        <v>28</v>
      </c>
      <c r="E386" s="51" t="s">
        <v>58</v>
      </c>
      <c r="F386" s="51" t="s">
        <v>563</v>
      </c>
      <c r="G386" s="53">
        <v>2</v>
      </c>
      <c r="H386" s="132" t="str">
        <f>VLOOKUP(Tabla19[[#This Row],[TipoRegistroFinanciero]],RegistroFinancieroTIPOS,2,0)</f>
        <v>Utilidades antes de estimaciones netas (PPP)</v>
      </c>
      <c r="I386" s="53">
        <v>9</v>
      </c>
      <c r="J386" s="133" t="str">
        <f>VLOOKUP(CONCATENATE(Tabla19[[#This Row],[TipoRegistroFinanciero]],"-",Tabla19[[#This Row],[TipoDato]]),TipoDatoFinanciero,2,FALSE)</f>
        <v>Ajuste por efecto de parafiscales (en porcentaje)</v>
      </c>
      <c r="K386" s="101">
        <v>0</v>
      </c>
      <c r="L386" s="206"/>
    </row>
    <row r="387" spans="3:12" ht="18">
      <c r="C387" s="60" t="s">
        <v>370</v>
      </c>
      <c r="D387" s="51" t="s">
        <v>28</v>
      </c>
      <c r="E387" s="51" t="s">
        <v>58</v>
      </c>
      <c r="F387" s="51" t="s">
        <v>563</v>
      </c>
      <c r="G387" s="53">
        <v>2</v>
      </c>
      <c r="H387" s="132" t="str">
        <f>VLOOKUP(Tabla19[[#This Row],[TipoRegistroFinanciero]],RegistroFinancieroTIPOS,2,0)</f>
        <v>Utilidades antes de estimaciones netas (PPP)</v>
      </c>
      <c r="I387" s="53">
        <v>10</v>
      </c>
      <c r="J387" s="133" t="str">
        <f>VLOOKUP(CONCATENATE(Tabla19[[#This Row],[TipoRegistroFinanciero]],"-",Tabla19[[#This Row],[TipoDato]]),TipoDatoFinanciero,2,FALSE)</f>
        <v>Ganancias o pérdidas por diferencial cambiario</v>
      </c>
      <c r="K387" s="87" t="s">
        <v>371</v>
      </c>
      <c r="L387" s="206"/>
    </row>
    <row r="388" spans="3:12" ht="18">
      <c r="C388" s="60" t="s">
        <v>372</v>
      </c>
      <c r="D388" s="51" t="s">
        <v>28</v>
      </c>
      <c r="E388" s="51" t="s">
        <v>58</v>
      </c>
      <c r="F388" s="51" t="s">
        <v>563</v>
      </c>
      <c r="G388" s="53">
        <v>2</v>
      </c>
      <c r="H388" s="132" t="str">
        <f>VLOOKUP(Tabla19[[#This Row],[TipoRegistroFinanciero]],RegistroFinancieroTIPOS,2,0)</f>
        <v>Utilidades antes de estimaciones netas (PPP)</v>
      </c>
      <c r="I388" s="53">
        <v>11</v>
      </c>
      <c r="J388" s="133" t="str">
        <f>VLOOKUP(CONCATENATE(Tabla19[[#This Row],[TipoRegistroFinanciero]],"-",Tabla19[[#This Row],[TipoDato]]),TipoDatoFinanciero,2,FALSE)</f>
        <v>Ingresos Financieros por créditos (Segmentos BUST) Empresarial M.N.</v>
      </c>
      <c r="K388" s="87" t="s">
        <v>371</v>
      </c>
      <c r="L388" s="206"/>
    </row>
    <row r="389" spans="3:12" ht="18">
      <c r="C389" s="60" t="s">
        <v>373</v>
      </c>
      <c r="D389" s="51" t="s">
        <v>28</v>
      </c>
      <c r="E389" s="51" t="s">
        <v>58</v>
      </c>
      <c r="F389" s="51" t="s">
        <v>563</v>
      </c>
      <c r="G389" s="53">
        <v>2</v>
      </c>
      <c r="H389" s="132" t="str">
        <f>VLOOKUP(Tabla19[[#This Row],[TipoRegistroFinanciero]],RegistroFinancieroTIPOS,2,0)</f>
        <v>Utilidades antes de estimaciones netas (PPP)</v>
      </c>
      <c r="I389" s="53">
        <v>12</v>
      </c>
      <c r="J389" s="133" t="str">
        <f>VLOOKUP(CONCATENATE(Tabla19[[#This Row],[TipoRegistroFinanciero]],"-",Tabla19[[#This Row],[TipoDato]]),TipoDatoFinanciero,2,FALSE)</f>
        <v>Ingresos Financieros por créditos (Segmentos BUST) Empresarial  M.E.G</v>
      </c>
      <c r="K389" s="87" t="s">
        <v>371</v>
      </c>
      <c r="L389" s="206"/>
    </row>
    <row r="390" spans="3:12" ht="18">
      <c r="C390" s="60" t="s">
        <v>374</v>
      </c>
      <c r="D390" s="51" t="s">
        <v>28</v>
      </c>
      <c r="E390" s="51" t="s">
        <v>58</v>
      </c>
      <c r="F390" s="51" t="s">
        <v>563</v>
      </c>
      <c r="G390" s="53">
        <v>2</v>
      </c>
      <c r="H390" s="132" t="str">
        <f>VLOOKUP(Tabla19[[#This Row],[TipoRegistroFinanciero]],RegistroFinancieroTIPOS,2,0)</f>
        <v>Utilidades antes de estimaciones netas (PPP)</v>
      </c>
      <c r="I390" s="53">
        <v>13</v>
      </c>
      <c r="J390" s="133" t="str">
        <f>VLOOKUP(CONCATENATE(Tabla19[[#This Row],[TipoRegistroFinanciero]],"-",Tabla19[[#This Row],[TipoDato]]),TipoDatoFinanciero,2,FALSE)</f>
        <v>Ingresos Financieros por créditos (Segmentos BUST) Empresarial  M.E.NG</v>
      </c>
      <c r="K390" s="87" t="s">
        <v>371</v>
      </c>
      <c r="L390" s="206"/>
    </row>
    <row r="391" spans="3:12" ht="18">
      <c r="C391" s="60" t="s">
        <v>375</v>
      </c>
      <c r="D391" s="51" t="s">
        <v>28</v>
      </c>
      <c r="E391" s="51" t="s">
        <v>58</v>
      </c>
      <c r="F391" s="51" t="s">
        <v>563</v>
      </c>
      <c r="G391" s="53">
        <v>2</v>
      </c>
      <c r="H391" s="132" t="str">
        <f>VLOOKUP(Tabla19[[#This Row],[TipoRegistroFinanciero]],RegistroFinancieroTIPOS,2,0)</f>
        <v>Utilidades antes de estimaciones netas (PPP)</v>
      </c>
      <c r="I391" s="53">
        <v>14</v>
      </c>
      <c r="J391" s="133" t="str">
        <f>VLOOKUP(CONCATENATE(Tabla19[[#This Row],[TipoRegistroFinanciero]],"-",Tabla19[[#This Row],[TipoDato]]),TipoDatoFinanciero,2,FALSE)</f>
        <v>Ingresos Financieros por créditos (Segmentos BUST) Vivienda M.N.</v>
      </c>
      <c r="K391" s="87" t="s">
        <v>371</v>
      </c>
      <c r="L391" s="206"/>
    </row>
    <row r="392" spans="3:12" ht="18">
      <c r="C392" s="60" t="s">
        <v>376</v>
      </c>
      <c r="D392" s="51" t="s">
        <v>28</v>
      </c>
      <c r="E392" s="51" t="s">
        <v>58</v>
      </c>
      <c r="F392" s="51" t="s">
        <v>563</v>
      </c>
      <c r="G392" s="53">
        <v>2</v>
      </c>
      <c r="H392" s="132" t="str">
        <f>VLOOKUP(Tabla19[[#This Row],[TipoRegistroFinanciero]],RegistroFinancieroTIPOS,2,0)</f>
        <v>Utilidades antes de estimaciones netas (PPP)</v>
      </c>
      <c r="I392" s="53">
        <v>15</v>
      </c>
      <c r="J392" s="133" t="str">
        <f>VLOOKUP(CONCATENATE(Tabla19[[#This Row],[TipoRegistroFinanciero]],"-",Tabla19[[#This Row],[TipoDato]]),TipoDatoFinanciero,2,FALSE)</f>
        <v>Ingresos Financieros por créditos (Segmentos BUST) Vivienda M.E.</v>
      </c>
      <c r="K392" s="87" t="s">
        <v>371</v>
      </c>
      <c r="L392" s="206"/>
    </row>
    <row r="393" spans="3:12" ht="18">
      <c r="C393" s="60" t="s">
        <v>377</v>
      </c>
      <c r="D393" s="51" t="s">
        <v>28</v>
      </c>
      <c r="E393" s="51" t="s">
        <v>58</v>
      </c>
      <c r="F393" s="51" t="s">
        <v>563</v>
      </c>
      <c r="G393" s="53">
        <v>2</v>
      </c>
      <c r="H393" s="132" t="str">
        <f>VLOOKUP(Tabla19[[#This Row],[TipoRegistroFinanciero]],RegistroFinancieroTIPOS,2,0)</f>
        <v>Utilidades antes de estimaciones netas (PPP)</v>
      </c>
      <c r="I393" s="53">
        <v>16</v>
      </c>
      <c r="J393" s="133" t="str">
        <f>VLOOKUP(CONCATENATE(Tabla19[[#This Row],[TipoRegistroFinanciero]],"-",Tabla19[[#This Row],[TipoDato]]),TipoDatoFinanciero,2,FALSE)</f>
        <v>Ingresos Financieros por créditos (Segmentos BUST) Consumo</v>
      </c>
      <c r="K393" s="87" t="s">
        <v>371</v>
      </c>
      <c r="L393" s="206"/>
    </row>
    <row r="394" spans="3:12" ht="18">
      <c r="C394" s="60" t="s">
        <v>378</v>
      </c>
      <c r="D394" s="51" t="s">
        <v>28</v>
      </c>
      <c r="E394" s="51" t="s">
        <v>58</v>
      </c>
      <c r="F394" s="51" t="s">
        <v>563</v>
      </c>
      <c r="G394" s="53">
        <v>2</v>
      </c>
      <c r="H394" s="132" t="str">
        <f>VLOOKUP(Tabla19[[#This Row],[TipoRegistroFinanciero]],RegistroFinancieroTIPOS,2,0)</f>
        <v>Utilidades antes de estimaciones netas (PPP)</v>
      </c>
      <c r="I394" s="53">
        <v>17</v>
      </c>
      <c r="J394" s="133" t="str">
        <f>VLOOKUP(CONCATENATE(Tabla19[[#This Row],[TipoRegistroFinanciero]],"-",Tabla19[[#This Row],[TipoDato]]),TipoDatoFinanciero,2,FALSE)</f>
        <v>Ingresos Financieros por créditos (Segmentos BUST) Tarjetas de crédito</v>
      </c>
      <c r="K394" s="87" t="s">
        <v>371</v>
      </c>
      <c r="L394" s="206"/>
    </row>
    <row r="395" spans="3:12" ht="18">
      <c r="C395" s="60" t="s">
        <v>379</v>
      </c>
      <c r="D395" s="51" t="s">
        <v>28</v>
      </c>
      <c r="E395" s="51" t="s">
        <v>58</v>
      </c>
      <c r="F395" s="51" t="s">
        <v>563</v>
      </c>
      <c r="G395" s="53">
        <v>2</v>
      </c>
      <c r="H395" s="132" t="str">
        <f>VLOOKUP(Tabla19[[#This Row],[TipoRegistroFinanciero]],RegistroFinancieroTIPOS,2,0)</f>
        <v>Utilidades antes de estimaciones netas (PPP)</v>
      </c>
      <c r="I395" s="53">
        <v>18</v>
      </c>
      <c r="J395" s="133" t="str">
        <f>VLOOKUP(CONCATENATE(Tabla19[[#This Row],[TipoRegistroFinanciero]],"-",Tabla19[[#This Row],[TipoDato]]),TipoDatoFinanciero,2,FALSE)</f>
        <v>Ingresos Financieros por créditos (Segmentos BUST) Personal empresarial</v>
      </c>
      <c r="K395" s="87" t="s">
        <v>371</v>
      </c>
      <c r="L395" s="206"/>
    </row>
    <row r="396" spans="3:12" ht="18">
      <c r="C396" s="60" t="s">
        <v>380</v>
      </c>
      <c r="D396" s="51" t="s">
        <v>28</v>
      </c>
      <c r="E396" s="51" t="s">
        <v>58</v>
      </c>
      <c r="F396" s="51" t="s">
        <v>563</v>
      </c>
      <c r="G396" s="53">
        <v>2</v>
      </c>
      <c r="H396" s="132" t="str">
        <f>VLOOKUP(Tabla19[[#This Row],[TipoRegistroFinanciero]],RegistroFinancieroTIPOS,2,0)</f>
        <v>Utilidades antes de estimaciones netas (PPP)</v>
      </c>
      <c r="I396" s="53">
        <v>19</v>
      </c>
      <c r="J396" s="133" t="str">
        <f>VLOOKUP(CONCATENATE(Tabla19[[#This Row],[TipoRegistroFinanciero]],"-",Tabla19[[#This Row],[TipoDato]]),TipoDatoFinanciero,2,FALSE)</f>
        <v>Gastos Financieros (-) M.N.</v>
      </c>
      <c r="K396" s="87" t="s">
        <v>371</v>
      </c>
      <c r="L396" s="206"/>
    </row>
    <row r="397" spans="3:12" ht="18">
      <c r="C397" s="60" t="s">
        <v>381</v>
      </c>
      <c r="D397" s="51" t="s">
        <v>28</v>
      </c>
      <c r="E397" s="51" t="s">
        <v>58</v>
      </c>
      <c r="F397" s="51" t="s">
        <v>563</v>
      </c>
      <c r="G397" s="53">
        <v>2</v>
      </c>
      <c r="H397" s="132" t="str">
        <f>VLOOKUP(Tabla19[[#This Row],[TipoRegistroFinanciero]],RegistroFinancieroTIPOS,2,0)</f>
        <v>Utilidades antes de estimaciones netas (PPP)</v>
      </c>
      <c r="I397" s="53">
        <v>20</v>
      </c>
      <c r="J397" s="133" t="str">
        <f>VLOOKUP(CONCATENATE(Tabla19[[#This Row],[TipoRegistroFinanciero]],"-",Tabla19[[#This Row],[TipoDato]]),TipoDatoFinanciero,2,FALSE)</f>
        <v>Gastos Financieros (-) M.E.</v>
      </c>
      <c r="K397" s="87" t="s">
        <v>371</v>
      </c>
      <c r="L397" s="206"/>
    </row>
    <row r="398" spans="3:12" ht="18">
      <c r="C398" s="60" t="s">
        <v>382</v>
      </c>
      <c r="D398" s="51" t="s">
        <v>28</v>
      </c>
      <c r="E398" s="51" t="s">
        <v>58</v>
      </c>
      <c r="F398" s="51" t="s">
        <v>563</v>
      </c>
      <c r="G398" s="53">
        <v>2</v>
      </c>
      <c r="H398" s="132" t="str">
        <f>VLOOKUP(Tabla19[[#This Row],[TipoRegistroFinanciero]],RegistroFinancieroTIPOS,2,0)</f>
        <v>Utilidades antes de estimaciones netas (PPP)</v>
      </c>
      <c r="I398" s="53">
        <v>21</v>
      </c>
      <c r="J398" s="133" t="str">
        <f>VLOOKUP(CONCATENATE(Tabla19[[#This Row],[TipoRegistroFinanciero]],"-",Tabla19[[#This Row],[TipoDato]]),TipoDatoFinanciero,2,FALSE)</f>
        <v>Total de obligaciones con el público y con entidades M.N</v>
      </c>
      <c r="K398" s="87" t="s">
        <v>371</v>
      </c>
      <c r="L398" s="206"/>
    </row>
    <row r="399" spans="3:12" ht="18">
      <c r="C399" s="60" t="s">
        <v>383</v>
      </c>
      <c r="D399" s="51" t="s">
        <v>28</v>
      </c>
      <c r="E399" s="51" t="s">
        <v>58</v>
      </c>
      <c r="F399" s="51" t="s">
        <v>563</v>
      </c>
      <c r="G399" s="53">
        <v>2</v>
      </c>
      <c r="H399" s="132" t="str">
        <f>VLOOKUP(Tabla19[[#This Row],[TipoRegistroFinanciero]],RegistroFinancieroTIPOS,2,0)</f>
        <v>Utilidades antes de estimaciones netas (PPP)</v>
      </c>
      <c r="I399" s="53">
        <v>22</v>
      </c>
      <c r="J399" s="133" t="str">
        <f>VLOOKUP(CONCATENATE(Tabla19[[#This Row],[TipoRegistroFinanciero]],"-",Tabla19[[#This Row],[TipoDato]]),TipoDatoFinanciero,2,FALSE)</f>
        <v>Total de obligaciones con el público y con entidades M.E</v>
      </c>
      <c r="K399" s="87" t="s">
        <v>371</v>
      </c>
      <c r="L399" s="206"/>
    </row>
    <row r="400" spans="3:12" ht="18.600000000000001" thickBot="1">
      <c r="C400" s="60" t="s">
        <v>384</v>
      </c>
      <c r="D400" s="51" t="s">
        <v>28</v>
      </c>
      <c r="E400" s="51" t="s">
        <v>58</v>
      </c>
      <c r="F400" s="51" t="s">
        <v>563</v>
      </c>
      <c r="G400" s="53">
        <v>2</v>
      </c>
      <c r="H400" s="132" t="str">
        <f>VLOOKUP(Tabla19[[#This Row],[TipoRegistroFinanciero]],RegistroFinancieroTIPOS,2,0)</f>
        <v>Utilidades antes de estimaciones netas (PPP)</v>
      </c>
      <c r="I400" s="53">
        <v>23</v>
      </c>
      <c r="J400" s="133" t="str">
        <f>VLOOKUP(CONCATENATE(Tabla19[[#This Row],[TipoRegistroFinanciero]],"-",Tabla19[[#This Row],[TipoDato]]),TipoDatoFinanciero,2,FALSE)</f>
        <v>Ingresos Financieros por créditos (Segmentos BUST) Vehículos</v>
      </c>
      <c r="K400" s="87" t="s">
        <v>371</v>
      </c>
      <c r="L400" s="206"/>
    </row>
    <row r="401" spans="3:12" ht="18">
      <c r="C401" s="55" t="s">
        <v>385</v>
      </c>
      <c r="D401" s="56" t="s">
        <v>28</v>
      </c>
      <c r="E401" s="56" t="s">
        <v>58</v>
      </c>
      <c r="F401" s="56" t="s">
        <v>564</v>
      </c>
      <c r="G401" s="58">
        <v>2</v>
      </c>
      <c r="H401" s="130" t="str">
        <f>VLOOKUP(Tabla19[[#This Row],[TipoRegistroFinanciero]],RegistroFinancieroTIPOS,2,0)</f>
        <v>Utilidades antes de estimaciones netas (PPP)</v>
      </c>
      <c r="I401" s="58">
        <v>1</v>
      </c>
      <c r="J401" s="131" t="str">
        <f>VLOOKUP(CONCATENATE(Tabla19[[#This Row],[TipoRegistroFinanciero]],"-",Tabla19[[#This Row],[TipoDato]]),TipoDatoFinanciero,2,FALSE)</f>
        <v>Ingresos Financieros por créditos</v>
      </c>
      <c r="K401" s="102">
        <v>0</v>
      </c>
      <c r="L401" s="206"/>
    </row>
    <row r="402" spans="3:12" ht="18">
      <c r="C402" s="60" t="s">
        <v>386</v>
      </c>
      <c r="D402" s="51" t="s">
        <v>28</v>
      </c>
      <c r="E402" s="51" t="s">
        <v>58</v>
      </c>
      <c r="F402" s="51" t="s">
        <v>564</v>
      </c>
      <c r="G402" s="53">
        <v>2</v>
      </c>
      <c r="H402" s="132" t="str">
        <f>VLOOKUP(Tabla19[[#This Row],[TipoRegistroFinanciero]],RegistroFinancieroTIPOS,2,0)</f>
        <v>Utilidades antes de estimaciones netas (PPP)</v>
      </c>
      <c r="I402" s="53">
        <v>2</v>
      </c>
      <c r="J402" s="133" t="str">
        <f>VLOOKUP(CONCATENATE(Tabla19[[#This Row],[TipoRegistroFinanciero]],"-",Tabla19[[#This Row],[TipoDato]]),TipoDatoFinanciero,2,FALSE)</f>
        <v>Otros ingresos financieros</v>
      </c>
      <c r="K402" s="101">
        <v>0</v>
      </c>
      <c r="L402" s="206"/>
    </row>
    <row r="403" spans="3:12" ht="18">
      <c r="C403" s="60" t="s">
        <v>387</v>
      </c>
      <c r="D403" s="51" t="s">
        <v>28</v>
      </c>
      <c r="E403" s="51" t="s">
        <v>58</v>
      </c>
      <c r="F403" s="51" t="s">
        <v>564</v>
      </c>
      <c r="G403" s="53">
        <v>2</v>
      </c>
      <c r="H403" s="132" t="str">
        <f>VLOOKUP(Tabla19[[#This Row],[TipoRegistroFinanciero]],RegistroFinancieroTIPOS,2,0)</f>
        <v>Utilidades antes de estimaciones netas (PPP)</v>
      </c>
      <c r="I403" s="53">
        <v>3</v>
      </c>
      <c r="J403" s="133" t="str">
        <f>VLOOKUP(CONCATENATE(Tabla19[[#This Row],[TipoRegistroFinanciero]],"-",Tabla19[[#This Row],[TipoDato]]),TipoDatoFinanciero,2,FALSE)</f>
        <v>Gastos financieros (-)</v>
      </c>
      <c r="K403" s="101">
        <v>0</v>
      </c>
      <c r="L403" s="206"/>
    </row>
    <row r="404" spans="3:12" ht="18">
      <c r="C404" s="60" t="s">
        <v>388</v>
      </c>
      <c r="D404" s="51" t="s">
        <v>28</v>
      </c>
      <c r="E404" s="51" t="s">
        <v>58</v>
      </c>
      <c r="F404" s="51" t="s">
        <v>564</v>
      </c>
      <c r="G404" s="53">
        <v>2</v>
      </c>
      <c r="H404" s="132" t="str">
        <f>VLOOKUP(Tabla19[[#This Row],[TipoRegistroFinanciero]],RegistroFinancieroTIPOS,2,0)</f>
        <v>Utilidades antes de estimaciones netas (PPP)</v>
      </c>
      <c r="I404" s="53">
        <v>4</v>
      </c>
      <c r="J404" s="133" t="str">
        <f>VLOOKUP(CONCATENATE(Tabla19[[#This Row],[TipoRegistroFinanciero]],"-",Tabla19[[#This Row],[TipoDato]]),TipoDatoFinanciero,2,FALSE)</f>
        <v>Comisiones netas (±)</v>
      </c>
      <c r="K404" s="101">
        <v>0</v>
      </c>
      <c r="L404" s="206"/>
    </row>
    <row r="405" spans="3:12" ht="18">
      <c r="C405" s="60" t="s">
        <v>389</v>
      </c>
      <c r="D405" s="51" t="s">
        <v>28</v>
      </c>
      <c r="E405" s="51" t="s">
        <v>58</v>
      </c>
      <c r="F405" s="51" t="s">
        <v>564</v>
      </c>
      <c r="G405" s="53">
        <v>2</v>
      </c>
      <c r="H405" s="132" t="str">
        <f>VLOOKUP(Tabla19[[#This Row],[TipoRegistroFinanciero]],RegistroFinancieroTIPOS,2,0)</f>
        <v>Utilidades antes de estimaciones netas (PPP)</v>
      </c>
      <c r="I405" s="53">
        <v>5</v>
      </c>
      <c r="J405" s="133" t="str">
        <f>VLOOKUP(CONCATENATE(Tabla19[[#This Row],[TipoRegistroFinanciero]],"-",Tabla19[[#This Row],[TipoDato]]),TipoDatoFinanciero,2,FALSE)</f>
        <v>Operaciones financieras netas (±)</v>
      </c>
      <c r="K405" s="101">
        <v>0</v>
      </c>
      <c r="L405" s="206"/>
    </row>
    <row r="406" spans="3:12" ht="18">
      <c r="C406" s="60" t="s">
        <v>484</v>
      </c>
      <c r="D406" s="51" t="s">
        <v>28</v>
      </c>
      <c r="E406" s="51" t="s">
        <v>58</v>
      </c>
      <c r="F406" s="51" t="s">
        <v>564</v>
      </c>
      <c r="G406" s="53">
        <v>2</v>
      </c>
      <c r="H406" s="132" t="str">
        <f>VLOOKUP(Tabla19[[#This Row],[TipoRegistroFinanciero]],RegistroFinancieroTIPOS,2,0)</f>
        <v>Utilidades antes de estimaciones netas (PPP)</v>
      </c>
      <c r="I406" s="53">
        <v>6</v>
      </c>
      <c r="J406" s="133" t="str">
        <f>VLOOKUP(CONCATENATE(Tabla19[[#This Row],[TipoRegistroFinanciero]],"-",Tabla19[[#This Row],[TipoDato]]),TipoDatoFinanciero,2,FALSE)</f>
        <v>Gastos administrativos (-)</v>
      </c>
      <c r="K406" s="101">
        <v>0</v>
      </c>
      <c r="L406" s="206"/>
    </row>
    <row r="407" spans="3:12" ht="18">
      <c r="C407" s="60" t="s">
        <v>485</v>
      </c>
      <c r="D407" s="51" t="s">
        <v>28</v>
      </c>
      <c r="E407" s="51" t="s">
        <v>58</v>
      </c>
      <c r="F407" s="51" t="s">
        <v>564</v>
      </c>
      <c r="G407" s="53">
        <v>2</v>
      </c>
      <c r="H407" s="132" t="str">
        <f>VLOOKUP(Tabla19[[#This Row],[TipoRegistroFinanciero]],RegistroFinancieroTIPOS,2,0)</f>
        <v>Utilidades antes de estimaciones netas (PPP)</v>
      </c>
      <c r="I407" s="53">
        <v>7</v>
      </c>
      <c r="J407" s="133" t="str">
        <f>VLOOKUP(CONCATENATE(Tabla19[[#This Row],[TipoRegistroFinanciero]],"-",Tabla19[[#This Row],[TipoDato]]),TipoDatoFinanciero,2,FALSE)</f>
        <v>Gastos operativos diversos (-)</v>
      </c>
      <c r="K407" s="101">
        <v>0</v>
      </c>
      <c r="L407" s="206"/>
    </row>
    <row r="408" spans="3:12" ht="18">
      <c r="C408" s="60" t="s">
        <v>486</v>
      </c>
      <c r="D408" s="51" t="s">
        <v>28</v>
      </c>
      <c r="E408" s="51" t="s">
        <v>58</v>
      </c>
      <c r="F408" s="51" t="s">
        <v>564</v>
      </c>
      <c r="G408" s="53">
        <v>2</v>
      </c>
      <c r="H408" s="132" t="str">
        <f>VLOOKUP(Tabla19[[#This Row],[TipoRegistroFinanciero]],RegistroFinancieroTIPOS,2,0)</f>
        <v>Utilidades antes de estimaciones netas (PPP)</v>
      </c>
      <c r="I408" s="53">
        <v>8</v>
      </c>
      <c r="J408" s="133" t="str">
        <f>VLOOKUP(CONCATENATE(Tabla19[[#This Row],[TipoRegistroFinanciero]],"-",Tabla19[[#This Row],[TipoDato]]),TipoDatoFinanciero,2,FALSE)</f>
        <v>Impuesto sobre la utilidad (en porcentaje)</v>
      </c>
      <c r="K408" s="87" t="s">
        <v>371</v>
      </c>
      <c r="L408" s="206"/>
    </row>
    <row r="409" spans="3:12" ht="18">
      <c r="C409" s="60" t="s">
        <v>487</v>
      </c>
      <c r="D409" s="51" t="s">
        <v>28</v>
      </c>
      <c r="E409" s="51" t="s">
        <v>58</v>
      </c>
      <c r="F409" s="51" t="s">
        <v>564</v>
      </c>
      <c r="G409" s="53">
        <v>2</v>
      </c>
      <c r="H409" s="132" t="str">
        <f>VLOOKUP(Tabla19[[#This Row],[TipoRegistroFinanciero]],RegistroFinancieroTIPOS,2,0)</f>
        <v>Utilidades antes de estimaciones netas (PPP)</v>
      </c>
      <c r="I409" s="53">
        <v>9</v>
      </c>
      <c r="J409" s="133" t="str">
        <f>VLOOKUP(CONCATENATE(Tabla19[[#This Row],[TipoRegistroFinanciero]],"-",Tabla19[[#This Row],[TipoDato]]),TipoDatoFinanciero,2,FALSE)</f>
        <v>Ajuste por efecto de parafiscales (en porcentaje)</v>
      </c>
      <c r="K409" s="101">
        <v>0</v>
      </c>
      <c r="L409" s="206"/>
    </row>
    <row r="410" spans="3:12" ht="18">
      <c r="C410" s="60" t="s">
        <v>488</v>
      </c>
      <c r="D410" s="51" t="s">
        <v>28</v>
      </c>
      <c r="E410" s="51" t="s">
        <v>58</v>
      </c>
      <c r="F410" s="51" t="s">
        <v>564</v>
      </c>
      <c r="G410" s="53">
        <v>2</v>
      </c>
      <c r="H410" s="132" t="str">
        <f>VLOOKUP(Tabla19[[#This Row],[TipoRegistroFinanciero]],RegistroFinancieroTIPOS,2,0)</f>
        <v>Utilidades antes de estimaciones netas (PPP)</v>
      </c>
      <c r="I410" s="53">
        <v>10</v>
      </c>
      <c r="J410" s="133" t="str">
        <f>VLOOKUP(CONCATENATE(Tabla19[[#This Row],[TipoRegistroFinanciero]],"-",Tabla19[[#This Row],[TipoDato]]),TipoDatoFinanciero,2,FALSE)</f>
        <v>Ganancias o pérdidas por diferencial cambiario</v>
      </c>
      <c r="K410" s="87" t="s">
        <v>371</v>
      </c>
      <c r="L410" s="206"/>
    </row>
    <row r="411" spans="3:12" ht="18">
      <c r="C411" s="60" t="s">
        <v>489</v>
      </c>
      <c r="D411" s="51" t="s">
        <v>28</v>
      </c>
      <c r="E411" s="51" t="s">
        <v>58</v>
      </c>
      <c r="F411" s="51" t="s">
        <v>564</v>
      </c>
      <c r="G411" s="53">
        <v>2</v>
      </c>
      <c r="H411" s="132" t="str">
        <f>VLOOKUP(Tabla19[[#This Row],[TipoRegistroFinanciero]],RegistroFinancieroTIPOS,2,0)</f>
        <v>Utilidades antes de estimaciones netas (PPP)</v>
      </c>
      <c r="I411" s="53">
        <v>11</v>
      </c>
      <c r="J411" s="133" t="str">
        <f>VLOOKUP(CONCATENATE(Tabla19[[#This Row],[TipoRegistroFinanciero]],"-",Tabla19[[#This Row],[TipoDato]]),TipoDatoFinanciero,2,FALSE)</f>
        <v>Ingresos Financieros por créditos (Segmentos BUST) Empresarial M.N.</v>
      </c>
      <c r="K411" s="87" t="s">
        <v>371</v>
      </c>
      <c r="L411" s="206"/>
    </row>
    <row r="412" spans="3:12" ht="18">
      <c r="C412" s="60" t="s">
        <v>490</v>
      </c>
      <c r="D412" s="51" t="s">
        <v>28</v>
      </c>
      <c r="E412" s="51" t="s">
        <v>58</v>
      </c>
      <c r="F412" s="51" t="s">
        <v>564</v>
      </c>
      <c r="G412" s="53">
        <v>2</v>
      </c>
      <c r="H412" s="132" t="str">
        <f>VLOOKUP(Tabla19[[#This Row],[TipoRegistroFinanciero]],RegistroFinancieroTIPOS,2,0)</f>
        <v>Utilidades antes de estimaciones netas (PPP)</v>
      </c>
      <c r="I412" s="53">
        <v>12</v>
      </c>
      <c r="J412" s="133" t="str">
        <f>VLOOKUP(CONCATENATE(Tabla19[[#This Row],[TipoRegistroFinanciero]],"-",Tabla19[[#This Row],[TipoDato]]),TipoDatoFinanciero,2,FALSE)</f>
        <v>Ingresos Financieros por créditos (Segmentos BUST) Empresarial  M.E.G</v>
      </c>
      <c r="K412" s="87" t="s">
        <v>371</v>
      </c>
      <c r="L412" s="206"/>
    </row>
    <row r="413" spans="3:12" ht="18">
      <c r="C413" s="60" t="s">
        <v>491</v>
      </c>
      <c r="D413" s="51" t="s">
        <v>28</v>
      </c>
      <c r="E413" s="51" t="s">
        <v>58</v>
      </c>
      <c r="F413" s="51" t="s">
        <v>564</v>
      </c>
      <c r="G413" s="53">
        <v>2</v>
      </c>
      <c r="H413" s="132" t="str">
        <f>VLOOKUP(Tabla19[[#This Row],[TipoRegistroFinanciero]],RegistroFinancieroTIPOS,2,0)</f>
        <v>Utilidades antes de estimaciones netas (PPP)</v>
      </c>
      <c r="I413" s="53">
        <v>13</v>
      </c>
      <c r="J413" s="133" t="str">
        <f>VLOOKUP(CONCATENATE(Tabla19[[#This Row],[TipoRegistroFinanciero]],"-",Tabla19[[#This Row],[TipoDato]]),TipoDatoFinanciero,2,FALSE)</f>
        <v>Ingresos Financieros por créditos (Segmentos BUST) Empresarial  M.E.NG</v>
      </c>
      <c r="K413" s="87" t="s">
        <v>371</v>
      </c>
      <c r="L413" s="206"/>
    </row>
    <row r="414" spans="3:12" ht="18">
      <c r="C414" s="60" t="s">
        <v>492</v>
      </c>
      <c r="D414" s="51" t="s">
        <v>28</v>
      </c>
      <c r="E414" s="51" t="s">
        <v>58</v>
      </c>
      <c r="F414" s="51" t="s">
        <v>564</v>
      </c>
      <c r="G414" s="53">
        <v>2</v>
      </c>
      <c r="H414" s="132" t="str">
        <f>VLOOKUP(Tabla19[[#This Row],[TipoRegistroFinanciero]],RegistroFinancieroTIPOS,2,0)</f>
        <v>Utilidades antes de estimaciones netas (PPP)</v>
      </c>
      <c r="I414" s="53">
        <v>14</v>
      </c>
      <c r="J414" s="133" t="str">
        <f>VLOOKUP(CONCATENATE(Tabla19[[#This Row],[TipoRegistroFinanciero]],"-",Tabla19[[#This Row],[TipoDato]]),TipoDatoFinanciero,2,FALSE)</f>
        <v>Ingresos Financieros por créditos (Segmentos BUST) Vivienda M.N.</v>
      </c>
      <c r="K414" s="87" t="s">
        <v>371</v>
      </c>
      <c r="L414" s="206"/>
    </row>
    <row r="415" spans="3:12" ht="18">
      <c r="C415" s="60" t="s">
        <v>493</v>
      </c>
      <c r="D415" s="51" t="s">
        <v>28</v>
      </c>
      <c r="E415" s="51" t="s">
        <v>58</v>
      </c>
      <c r="F415" s="51" t="s">
        <v>564</v>
      </c>
      <c r="G415" s="53">
        <v>2</v>
      </c>
      <c r="H415" s="132" t="str">
        <f>VLOOKUP(Tabla19[[#This Row],[TipoRegistroFinanciero]],RegistroFinancieroTIPOS,2,0)</f>
        <v>Utilidades antes de estimaciones netas (PPP)</v>
      </c>
      <c r="I415" s="53">
        <v>15</v>
      </c>
      <c r="J415" s="133" t="str">
        <f>VLOOKUP(CONCATENATE(Tabla19[[#This Row],[TipoRegistroFinanciero]],"-",Tabla19[[#This Row],[TipoDato]]),TipoDatoFinanciero,2,FALSE)</f>
        <v>Ingresos Financieros por créditos (Segmentos BUST) Vivienda M.E.</v>
      </c>
      <c r="K415" s="87" t="s">
        <v>371</v>
      </c>
      <c r="L415" s="206"/>
    </row>
    <row r="416" spans="3:12" ht="18">
      <c r="C416" s="60" t="s">
        <v>494</v>
      </c>
      <c r="D416" s="51" t="s">
        <v>28</v>
      </c>
      <c r="E416" s="51" t="s">
        <v>58</v>
      </c>
      <c r="F416" s="51" t="s">
        <v>564</v>
      </c>
      <c r="G416" s="53">
        <v>2</v>
      </c>
      <c r="H416" s="132" t="str">
        <f>VLOOKUP(Tabla19[[#This Row],[TipoRegistroFinanciero]],RegistroFinancieroTIPOS,2,0)</f>
        <v>Utilidades antes de estimaciones netas (PPP)</v>
      </c>
      <c r="I416" s="53">
        <v>16</v>
      </c>
      <c r="J416" s="133" t="str">
        <f>VLOOKUP(CONCATENATE(Tabla19[[#This Row],[TipoRegistroFinanciero]],"-",Tabla19[[#This Row],[TipoDato]]),TipoDatoFinanciero,2,FALSE)</f>
        <v>Ingresos Financieros por créditos (Segmentos BUST) Consumo</v>
      </c>
      <c r="K416" s="87" t="s">
        <v>371</v>
      </c>
      <c r="L416" s="206"/>
    </row>
    <row r="417" spans="3:12" ht="18">
      <c r="C417" s="60" t="s">
        <v>495</v>
      </c>
      <c r="D417" s="51" t="s">
        <v>28</v>
      </c>
      <c r="E417" s="51" t="s">
        <v>58</v>
      </c>
      <c r="F417" s="51" t="s">
        <v>564</v>
      </c>
      <c r="G417" s="53">
        <v>2</v>
      </c>
      <c r="H417" s="132" t="str">
        <f>VLOOKUP(Tabla19[[#This Row],[TipoRegistroFinanciero]],RegistroFinancieroTIPOS,2,0)</f>
        <v>Utilidades antes de estimaciones netas (PPP)</v>
      </c>
      <c r="I417" s="53">
        <v>17</v>
      </c>
      <c r="J417" s="133" t="str">
        <f>VLOOKUP(CONCATENATE(Tabla19[[#This Row],[TipoRegistroFinanciero]],"-",Tabla19[[#This Row],[TipoDato]]),TipoDatoFinanciero,2,FALSE)</f>
        <v>Ingresos Financieros por créditos (Segmentos BUST) Tarjetas de crédito</v>
      </c>
      <c r="K417" s="87" t="s">
        <v>371</v>
      </c>
      <c r="L417" s="206"/>
    </row>
    <row r="418" spans="3:12" ht="18">
      <c r="C418" s="60" t="s">
        <v>515</v>
      </c>
      <c r="D418" s="51" t="s">
        <v>28</v>
      </c>
      <c r="E418" s="51" t="s">
        <v>58</v>
      </c>
      <c r="F418" s="51" t="s">
        <v>564</v>
      </c>
      <c r="G418" s="53">
        <v>2</v>
      </c>
      <c r="H418" s="132" t="str">
        <f>VLOOKUP(Tabla19[[#This Row],[TipoRegistroFinanciero]],RegistroFinancieroTIPOS,2,0)</f>
        <v>Utilidades antes de estimaciones netas (PPP)</v>
      </c>
      <c r="I418" s="53">
        <v>18</v>
      </c>
      <c r="J418" s="133" t="str">
        <f>VLOOKUP(CONCATENATE(Tabla19[[#This Row],[TipoRegistroFinanciero]],"-",Tabla19[[#This Row],[TipoDato]]),TipoDatoFinanciero,2,FALSE)</f>
        <v>Ingresos Financieros por créditos (Segmentos BUST) Personal empresarial</v>
      </c>
      <c r="K418" s="87" t="s">
        <v>371</v>
      </c>
      <c r="L418" s="206"/>
    </row>
    <row r="419" spans="3:12" ht="18">
      <c r="C419" s="60" t="s">
        <v>516</v>
      </c>
      <c r="D419" s="51" t="s">
        <v>28</v>
      </c>
      <c r="E419" s="51" t="s">
        <v>58</v>
      </c>
      <c r="F419" s="51" t="s">
        <v>564</v>
      </c>
      <c r="G419" s="53">
        <v>2</v>
      </c>
      <c r="H419" s="132" t="str">
        <f>VLOOKUP(Tabla19[[#This Row],[TipoRegistroFinanciero]],RegistroFinancieroTIPOS,2,0)</f>
        <v>Utilidades antes de estimaciones netas (PPP)</v>
      </c>
      <c r="I419" s="53">
        <v>19</v>
      </c>
      <c r="J419" s="133" t="str">
        <f>VLOOKUP(CONCATENATE(Tabla19[[#This Row],[TipoRegistroFinanciero]],"-",Tabla19[[#This Row],[TipoDato]]),TipoDatoFinanciero,2,FALSE)</f>
        <v>Gastos Financieros (-) M.N.</v>
      </c>
      <c r="K419" s="87" t="s">
        <v>371</v>
      </c>
      <c r="L419" s="206"/>
    </row>
    <row r="420" spans="3:12" ht="18">
      <c r="C420" s="60" t="s">
        <v>517</v>
      </c>
      <c r="D420" s="51" t="s">
        <v>28</v>
      </c>
      <c r="E420" s="51" t="s">
        <v>58</v>
      </c>
      <c r="F420" s="51" t="s">
        <v>564</v>
      </c>
      <c r="G420" s="53">
        <v>2</v>
      </c>
      <c r="H420" s="132" t="str">
        <f>VLOOKUP(Tabla19[[#This Row],[TipoRegistroFinanciero]],RegistroFinancieroTIPOS,2,0)</f>
        <v>Utilidades antes de estimaciones netas (PPP)</v>
      </c>
      <c r="I420" s="53">
        <v>20</v>
      </c>
      <c r="J420" s="133" t="str">
        <f>VLOOKUP(CONCATENATE(Tabla19[[#This Row],[TipoRegistroFinanciero]],"-",Tabla19[[#This Row],[TipoDato]]),TipoDatoFinanciero,2,FALSE)</f>
        <v>Gastos Financieros (-) M.E.</v>
      </c>
      <c r="K420" s="87" t="s">
        <v>371</v>
      </c>
      <c r="L420" s="206"/>
    </row>
    <row r="421" spans="3:12" ht="18">
      <c r="C421" s="60" t="s">
        <v>518</v>
      </c>
      <c r="D421" s="51" t="s">
        <v>28</v>
      </c>
      <c r="E421" s="51" t="s">
        <v>58</v>
      </c>
      <c r="F421" s="51" t="s">
        <v>564</v>
      </c>
      <c r="G421" s="53">
        <v>2</v>
      </c>
      <c r="H421" s="132" t="str">
        <f>VLOOKUP(Tabla19[[#This Row],[TipoRegistroFinanciero]],RegistroFinancieroTIPOS,2,0)</f>
        <v>Utilidades antes de estimaciones netas (PPP)</v>
      </c>
      <c r="I421" s="53">
        <v>21</v>
      </c>
      <c r="J421" s="133" t="str">
        <f>VLOOKUP(CONCATENATE(Tabla19[[#This Row],[TipoRegistroFinanciero]],"-",Tabla19[[#This Row],[TipoDato]]),TipoDatoFinanciero,2,FALSE)</f>
        <v>Total de obligaciones con el público y con entidades M.N</v>
      </c>
      <c r="K421" s="87" t="s">
        <v>371</v>
      </c>
      <c r="L421" s="206"/>
    </row>
    <row r="422" spans="3:12" ht="18">
      <c r="C422" s="60" t="s">
        <v>519</v>
      </c>
      <c r="D422" s="51" t="s">
        <v>28</v>
      </c>
      <c r="E422" s="51" t="s">
        <v>58</v>
      </c>
      <c r="F422" s="51" t="s">
        <v>564</v>
      </c>
      <c r="G422" s="53">
        <v>2</v>
      </c>
      <c r="H422" s="132" t="str">
        <f>VLOOKUP(Tabla19[[#This Row],[TipoRegistroFinanciero]],RegistroFinancieroTIPOS,2,0)</f>
        <v>Utilidades antes de estimaciones netas (PPP)</v>
      </c>
      <c r="I422" s="53">
        <v>22</v>
      </c>
      <c r="J422" s="133" t="str">
        <f>VLOOKUP(CONCATENATE(Tabla19[[#This Row],[TipoRegistroFinanciero]],"-",Tabla19[[#This Row],[TipoDato]]),TipoDatoFinanciero,2,FALSE)</f>
        <v>Total de obligaciones con el público y con entidades M.E</v>
      </c>
      <c r="K422" s="87" t="s">
        <v>371</v>
      </c>
      <c r="L422" s="206"/>
    </row>
    <row r="423" spans="3:12" ht="18.600000000000001" thickBot="1">
      <c r="C423" s="60" t="s">
        <v>520</v>
      </c>
      <c r="D423" s="51" t="s">
        <v>28</v>
      </c>
      <c r="E423" s="51" t="s">
        <v>58</v>
      </c>
      <c r="F423" s="51" t="s">
        <v>564</v>
      </c>
      <c r="G423" s="53">
        <v>2</v>
      </c>
      <c r="H423" s="132" t="str">
        <f>VLOOKUP(Tabla19[[#This Row],[TipoRegistroFinanciero]],RegistroFinancieroTIPOS,2,0)</f>
        <v>Utilidades antes de estimaciones netas (PPP)</v>
      </c>
      <c r="I423" s="53">
        <v>23</v>
      </c>
      <c r="J423" s="133" t="str">
        <f>VLOOKUP(CONCATENATE(Tabla19[[#This Row],[TipoRegistroFinanciero]],"-",Tabla19[[#This Row],[TipoDato]]),TipoDatoFinanciero,2,FALSE)</f>
        <v>Ingresos Financieros por créditos (Segmentos BUST) Vehículos</v>
      </c>
      <c r="K423" s="100" t="s">
        <v>371</v>
      </c>
      <c r="L423" s="206"/>
    </row>
    <row r="424" spans="3:12" ht="18">
      <c r="C424" s="151" t="s">
        <v>521</v>
      </c>
      <c r="D424" s="152" t="s">
        <v>28</v>
      </c>
      <c r="E424" s="152" t="s">
        <v>29</v>
      </c>
      <c r="F424" s="152" t="s">
        <v>552</v>
      </c>
      <c r="G424" s="107">
        <v>3</v>
      </c>
      <c r="H424" s="136" t="str">
        <f>VLOOKUP(Tabla19[[#This Row],[TipoRegistroFinanciero]],RegistroFinancieroTIPOS,2,0)</f>
        <v>Información Complementaria</v>
      </c>
      <c r="I424" s="107">
        <v>1</v>
      </c>
      <c r="J424" s="137" t="str">
        <f>VLOOKUP(CONCATENATE(Tabla19[[#This Row],[TipoRegistroFinanciero]],"-",Tabla19[[#This Row],[TipoDato]]),TipoDatoFinanciero,2,FALSE)</f>
        <v>Estimaciones totales de cartera de crédito</v>
      </c>
      <c r="K424" s="194" t="s">
        <v>371</v>
      </c>
      <c r="L424" s="206"/>
    </row>
    <row r="425" spans="3:12" ht="18">
      <c r="C425" s="153" t="s">
        <v>532</v>
      </c>
      <c r="D425" s="159" t="s">
        <v>28</v>
      </c>
      <c r="E425" s="159" t="s">
        <v>29</v>
      </c>
      <c r="F425" s="226" t="s">
        <v>552</v>
      </c>
      <c r="G425" s="138">
        <v>3</v>
      </c>
      <c r="H425" s="139" t="str">
        <f>VLOOKUP(Tabla19[[#This Row],[TipoRegistroFinanciero]],RegistroFinancieroTIPOS,2,0)</f>
        <v>Información Complementaria</v>
      </c>
      <c r="I425" s="138">
        <v>2</v>
      </c>
      <c r="J425" s="140" t="str">
        <f>VLOOKUP(CONCATENATE(Tabla19[[#This Row],[TipoRegistroFinanciero]],"-",Tabla19[[#This Row],[TipoDato]]),TipoDatoFinanciero,2,FALSE)</f>
        <v>Crecimiento del crédito, Variación M.N. (en porcentaje)</v>
      </c>
      <c r="K425" s="194" t="s">
        <v>34</v>
      </c>
      <c r="L425" s="206"/>
    </row>
    <row r="426" spans="3:12" ht="18">
      <c r="C426" s="153" t="s">
        <v>533</v>
      </c>
      <c r="D426" s="159" t="s">
        <v>28</v>
      </c>
      <c r="E426" s="159" t="s">
        <v>29</v>
      </c>
      <c r="F426" s="226" t="s">
        <v>552</v>
      </c>
      <c r="G426" s="138">
        <v>3</v>
      </c>
      <c r="H426" s="139" t="str">
        <f>VLOOKUP(Tabla19[[#This Row],[TipoRegistroFinanciero]],RegistroFinancieroTIPOS,2,0)</f>
        <v>Información Complementaria</v>
      </c>
      <c r="I426" s="138">
        <v>3</v>
      </c>
      <c r="J426" s="140" t="str">
        <f>VLOOKUP(CONCATENATE(Tabla19[[#This Row],[TipoRegistroFinanciero]],"-",Tabla19[[#This Row],[TipoDato]]),TipoDatoFinanciero,2,FALSE)</f>
        <v>Crecimiento del crédito, Variación M.E. (en porcentaje)</v>
      </c>
      <c r="K426" s="194" t="s">
        <v>34</v>
      </c>
      <c r="L426" s="206"/>
    </row>
    <row r="427" spans="3:12" ht="18.600000000000001" thickBot="1">
      <c r="C427" s="153" t="s">
        <v>534</v>
      </c>
      <c r="D427" s="159" t="s">
        <v>28</v>
      </c>
      <c r="E427" s="159" t="s">
        <v>29</v>
      </c>
      <c r="F427" s="226" t="s">
        <v>552</v>
      </c>
      <c r="G427" s="138">
        <v>3</v>
      </c>
      <c r="H427" s="139" t="str">
        <f>VLOOKUP(Tabla19[[#This Row],[TipoRegistroFinanciero]],RegistroFinancieroTIPOS,2,0)</f>
        <v>Información Complementaria</v>
      </c>
      <c r="I427" s="138">
        <v>4</v>
      </c>
      <c r="J427" s="140" t="str">
        <f>VLOOKUP(CONCATENATE(Tabla19[[#This Row],[TipoRegistroFinanciero]],"-",Tabla19[[#This Row],[TipoDato]]),TipoDatoFinanciero,2,FALSE)</f>
        <v>Nivel de capitalización de la entidad (en porcentaje)</v>
      </c>
      <c r="K427" s="194" t="s">
        <v>34</v>
      </c>
      <c r="L427" s="206"/>
    </row>
    <row r="428" spans="3:12" ht="18">
      <c r="C428" s="40" t="s">
        <v>535</v>
      </c>
      <c r="D428" s="41" t="s">
        <v>28</v>
      </c>
      <c r="E428" s="41" t="s">
        <v>40</v>
      </c>
      <c r="F428" s="41" t="s">
        <v>562</v>
      </c>
      <c r="G428" s="43">
        <v>3</v>
      </c>
      <c r="H428" s="141" t="str">
        <f>VLOOKUP(Tabla19[[#This Row],[TipoRegistroFinanciero]],RegistroFinancieroTIPOS,2,0)</f>
        <v>Información Complementaria</v>
      </c>
      <c r="I428" s="43">
        <v>1</v>
      </c>
      <c r="J428" s="142" t="str">
        <f>VLOOKUP(CONCATENATE(Tabla19[[#This Row],[TipoRegistroFinanciero]],"-",Tabla19[[#This Row],[TipoDato]]),TipoDatoFinanciero,2,FALSE)</f>
        <v>Estimaciones totales de cartera de crédito</v>
      </c>
      <c r="K428" s="215">
        <v>0</v>
      </c>
      <c r="L428" s="206"/>
    </row>
    <row r="429" spans="3:12" ht="18">
      <c r="C429" s="45" t="s">
        <v>536</v>
      </c>
      <c r="D429" s="26" t="s">
        <v>28</v>
      </c>
      <c r="E429" s="26" t="s">
        <v>40</v>
      </c>
      <c r="F429" s="26" t="s">
        <v>562</v>
      </c>
      <c r="G429" s="28">
        <v>3</v>
      </c>
      <c r="H429" s="143" t="str">
        <f>VLOOKUP(Tabla19[[#This Row],[TipoRegistroFinanciero]],RegistroFinancieroTIPOS,2,0)</f>
        <v>Información Complementaria</v>
      </c>
      <c r="I429" s="28">
        <v>2</v>
      </c>
      <c r="J429" s="144" t="str">
        <f>VLOOKUP(CONCATENATE(Tabla19[[#This Row],[TipoRegistroFinanciero]],"-",Tabla19[[#This Row],[TipoDato]]),TipoDatoFinanciero,2,FALSE)</f>
        <v>Crecimiento del crédito, Variación M.N. (en porcentaje)</v>
      </c>
      <c r="K429" s="86" t="s">
        <v>34</v>
      </c>
      <c r="L429" s="206"/>
    </row>
    <row r="430" spans="3:12" ht="18">
      <c r="C430" s="45" t="s">
        <v>537</v>
      </c>
      <c r="D430" s="26" t="s">
        <v>28</v>
      </c>
      <c r="E430" s="26" t="s">
        <v>40</v>
      </c>
      <c r="F430" s="26" t="s">
        <v>562</v>
      </c>
      <c r="G430" s="28">
        <v>3</v>
      </c>
      <c r="H430" s="143" t="str">
        <f>VLOOKUP(Tabla19[[#This Row],[TipoRegistroFinanciero]],RegistroFinancieroTIPOS,2,0)</f>
        <v>Información Complementaria</v>
      </c>
      <c r="I430" s="28">
        <v>3</v>
      </c>
      <c r="J430" s="144" t="str">
        <f>VLOOKUP(CONCATENATE(Tabla19[[#This Row],[TipoRegistroFinanciero]],"-",Tabla19[[#This Row],[TipoDato]]),TipoDatoFinanciero,2,FALSE)</f>
        <v>Crecimiento del crédito, Variación M.E. (en porcentaje)</v>
      </c>
      <c r="K430" s="86" t="s">
        <v>34</v>
      </c>
      <c r="L430" s="206"/>
    </row>
    <row r="431" spans="3:12" ht="18.600000000000001" thickBot="1">
      <c r="C431" s="45" t="s">
        <v>538</v>
      </c>
      <c r="D431" s="47" t="s">
        <v>28</v>
      </c>
      <c r="E431" s="47" t="s">
        <v>40</v>
      </c>
      <c r="F431" s="47" t="s">
        <v>562</v>
      </c>
      <c r="G431" s="49">
        <v>3</v>
      </c>
      <c r="H431" s="145" t="str">
        <f>VLOOKUP(Tabla19[[#This Row],[TipoRegistroFinanciero]],RegistroFinancieroTIPOS,2,0)</f>
        <v>Información Complementaria</v>
      </c>
      <c r="I431" s="49">
        <v>4</v>
      </c>
      <c r="J431" s="209" t="str">
        <f>VLOOKUP(CONCATENATE(Tabla19[[#This Row],[TipoRegistroFinanciero]],"-",Tabla19[[#This Row],[TipoDato]]),TipoDatoFinanciero,2,FALSE)</f>
        <v>Nivel de capitalización de la entidad (en porcentaje)</v>
      </c>
      <c r="K431" s="211" t="s">
        <v>371</v>
      </c>
      <c r="L431" s="206"/>
    </row>
    <row r="432" spans="3:12" ht="18">
      <c r="C432" s="40" t="s">
        <v>539</v>
      </c>
      <c r="D432" s="41" t="s">
        <v>28</v>
      </c>
      <c r="E432" s="41" t="s">
        <v>40</v>
      </c>
      <c r="F432" s="41" t="s">
        <v>563</v>
      </c>
      <c r="G432" s="43">
        <v>3</v>
      </c>
      <c r="H432" s="141" t="str">
        <f>VLOOKUP(Tabla19[[#This Row],[TipoRegistroFinanciero]],RegistroFinancieroTIPOS,2,0)</f>
        <v>Información Complementaria</v>
      </c>
      <c r="I432" s="43">
        <v>1</v>
      </c>
      <c r="J432" s="142" t="str">
        <f>VLOOKUP(CONCATENATE(Tabla19[[#This Row],[TipoRegistroFinanciero]],"-",Tabla19[[#This Row],[TipoDato]]),TipoDatoFinanciero,2,FALSE)</f>
        <v>Estimaciones totales de cartera de crédito</v>
      </c>
      <c r="K432" s="215">
        <v>0</v>
      </c>
      <c r="L432" s="206"/>
    </row>
    <row r="433" spans="3:12" ht="18">
      <c r="C433" s="45" t="s">
        <v>540</v>
      </c>
      <c r="D433" s="26" t="s">
        <v>28</v>
      </c>
      <c r="E433" s="26" t="s">
        <v>40</v>
      </c>
      <c r="F433" s="26" t="s">
        <v>563</v>
      </c>
      <c r="G433" s="28">
        <v>3</v>
      </c>
      <c r="H433" s="143" t="str">
        <f>VLOOKUP(Tabla19[[#This Row],[TipoRegistroFinanciero]],RegistroFinancieroTIPOS,2,0)</f>
        <v>Información Complementaria</v>
      </c>
      <c r="I433" s="28">
        <v>2</v>
      </c>
      <c r="J433" s="144" t="str">
        <f>VLOOKUP(CONCATENATE(Tabla19[[#This Row],[TipoRegistroFinanciero]],"-",Tabla19[[#This Row],[TipoDato]]),TipoDatoFinanciero,2,FALSE)</f>
        <v>Crecimiento del crédito, Variación M.N. (en porcentaje)</v>
      </c>
      <c r="K433" s="86" t="s">
        <v>34</v>
      </c>
      <c r="L433" s="206"/>
    </row>
    <row r="434" spans="3:12" ht="18">
      <c r="C434" s="45" t="s">
        <v>541</v>
      </c>
      <c r="D434" s="26" t="s">
        <v>28</v>
      </c>
      <c r="E434" s="26" t="s">
        <v>40</v>
      </c>
      <c r="F434" s="26" t="s">
        <v>563</v>
      </c>
      <c r="G434" s="28">
        <v>3</v>
      </c>
      <c r="H434" s="143" t="str">
        <f>VLOOKUP(Tabla19[[#This Row],[TipoRegistroFinanciero]],RegistroFinancieroTIPOS,2,0)</f>
        <v>Información Complementaria</v>
      </c>
      <c r="I434" s="28">
        <v>3</v>
      </c>
      <c r="J434" s="144" t="str">
        <f>VLOOKUP(CONCATENATE(Tabla19[[#This Row],[TipoRegistroFinanciero]],"-",Tabla19[[#This Row],[TipoDato]]),TipoDatoFinanciero,2,FALSE)</f>
        <v>Crecimiento del crédito, Variación M.E. (en porcentaje)</v>
      </c>
      <c r="K434" s="86" t="s">
        <v>34</v>
      </c>
      <c r="L434" s="206"/>
    </row>
    <row r="435" spans="3:12" ht="18.600000000000001" thickBot="1">
      <c r="C435" s="45" t="s">
        <v>542</v>
      </c>
      <c r="D435" s="47" t="s">
        <v>28</v>
      </c>
      <c r="E435" s="47" t="s">
        <v>40</v>
      </c>
      <c r="F435" s="26" t="s">
        <v>563</v>
      </c>
      <c r="G435" s="49">
        <v>3</v>
      </c>
      <c r="H435" s="145" t="str">
        <f>VLOOKUP(Tabla19[[#This Row],[TipoRegistroFinanciero]],RegistroFinancieroTIPOS,2,0)</f>
        <v>Información Complementaria</v>
      </c>
      <c r="I435" s="49">
        <v>4</v>
      </c>
      <c r="J435" s="209" t="str">
        <f>VLOOKUP(CONCATENATE(Tabla19[[#This Row],[TipoRegistroFinanciero]],"-",Tabla19[[#This Row],[TipoDato]]),TipoDatoFinanciero,2,FALSE)</f>
        <v>Nivel de capitalización de la entidad (en porcentaje)</v>
      </c>
      <c r="K435" s="211" t="str">
        <f>K431</f>
        <v>0</v>
      </c>
      <c r="L435" s="206"/>
    </row>
    <row r="436" spans="3:12" ht="18">
      <c r="C436" s="40" t="s">
        <v>543</v>
      </c>
      <c r="D436" s="41" t="s">
        <v>28</v>
      </c>
      <c r="E436" s="41" t="s">
        <v>40</v>
      </c>
      <c r="F436" s="41" t="s">
        <v>564</v>
      </c>
      <c r="G436" s="43">
        <v>3</v>
      </c>
      <c r="H436" s="141" t="str">
        <f>VLOOKUP(Tabla19[[#This Row],[TipoRegistroFinanciero]],RegistroFinancieroTIPOS,2,0)</f>
        <v>Información Complementaria</v>
      </c>
      <c r="I436" s="43">
        <v>1</v>
      </c>
      <c r="J436" s="142" t="str">
        <f>VLOOKUP(CONCATENATE(Tabla19[[#This Row],[TipoRegistroFinanciero]],"-",Tabla19[[#This Row],[TipoDato]]),TipoDatoFinanciero,2,FALSE)</f>
        <v>Estimaciones totales de cartera de crédito</v>
      </c>
      <c r="K436" s="215">
        <v>0</v>
      </c>
      <c r="L436" s="206"/>
    </row>
    <row r="437" spans="3:12" ht="18">
      <c r="C437" s="45" t="s">
        <v>544</v>
      </c>
      <c r="D437" s="26" t="s">
        <v>28</v>
      </c>
      <c r="E437" s="26" t="s">
        <v>40</v>
      </c>
      <c r="F437" s="26" t="s">
        <v>564</v>
      </c>
      <c r="G437" s="28">
        <v>3</v>
      </c>
      <c r="H437" s="143" t="str">
        <f>VLOOKUP(Tabla19[[#This Row],[TipoRegistroFinanciero]],RegistroFinancieroTIPOS,2,0)</f>
        <v>Información Complementaria</v>
      </c>
      <c r="I437" s="28">
        <v>2</v>
      </c>
      <c r="J437" s="144" t="str">
        <f>VLOOKUP(CONCATENATE(Tabla19[[#This Row],[TipoRegistroFinanciero]],"-",Tabla19[[#This Row],[TipoDato]]),TipoDatoFinanciero,2,FALSE)</f>
        <v>Crecimiento del crédito, Variación M.N. (en porcentaje)</v>
      </c>
      <c r="K437" s="86" t="s">
        <v>34</v>
      </c>
      <c r="L437" s="206"/>
    </row>
    <row r="438" spans="3:12" ht="18">
      <c r="C438" s="45" t="s">
        <v>545</v>
      </c>
      <c r="D438" s="26" t="s">
        <v>28</v>
      </c>
      <c r="E438" s="26" t="s">
        <v>40</v>
      </c>
      <c r="F438" s="26" t="s">
        <v>564</v>
      </c>
      <c r="G438" s="28">
        <v>3</v>
      </c>
      <c r="H438" s="143" t="str">
        <f>VLOOKUP(Tabla19[[#This Row],[TipoRegistroFinanciero]],RegistroFinancieroTIPOS,2,0)</f>
        <v>Información Complementaria</v>
      </c>
      <c r="I438" s="28">
        <v>3</v>
      </c>
      <c r="J438" s="144" t="str">
        <f>VLOOKUP(CONCATENATE(Tabla19[[#This Row],[TipoRegistroFinanciero]],"-",Tabla19[[#This Row],[TipoDato]]),TipoDatoFinanciero,2,FALSE)</f>
        <v>Crecimiento del crédito, Variación M.E. (en porcentaje)</v>
      </c>
      <c r="K438" s="86" t="s">
        <v>34</v>
      </c>
      <c r="L438" s="206"/>
    </row>
    <row r="439" spans="3:12" ht="18.600000000000001" thickBot="1">
      <c r="C439" s="45" t="s">
        <v>546</v>
      </c>
      <c r="D439" s="26" t="s">
        <v>28</v>
      </c>
      <c r="E439" s="26" t="s">
        <v>40</v>
      </c>
      <c r="F439" s="26" t="s">
        <v>564</v>
      </c>
      <c r="G439" s="28">
        <v>3</v>
      </c>
      <c r="H439" s="143" t="str">
        <f>VLOOKUP(Tabla19[[#This Row],[TipoRegistroFinanciero]],RegistroFinancieroTIPOS,2,0)</f>
        <v>Información Complementaria</v>
      </c>
      <c r="I439" s="28">
        <v>4</v>
      </c>
      <c r="J439" s="144" t="str">
        <f>VLOOKUP(CONCATENATE(Tabla19[[#This Row],[TipoRegistroFinanciero]],"-",Tabla19[[#This Row],[TipoDato]]),TipoDatoFinanciero,2,FALSE)</f>
        <v>Nivel de capitalización de la entidad (en porcentaje)</v>
      </c>
      <c r="K439" s="211" t="str">
        <f>K431</f>
        <v>0</v>
      </c>
      <c r="L439" s="206"/>
    </row>
    <row r="440" spans="3:12" ht="18">
      <c r="C440" s="55" t="s">
        <v>547</v>
      </c>
      <c r="D440" s="56" t="s">
        <v>28</v>
      </c>
      <c r="E440" s="56" t="s">
        <v>58</v>
      </c>
      <c r="F440" s="56" t="s">
        <v>562</v>
      </c>
      <c r="G440" s="58">
        <v>3</v>
      </c>
      <c r="H440" s="146" t="str">
        <f>VLOOKUP(Tabla19[[#This Row],[TipoRegistroFinanciero]],RegistroFinancieroTIPOS,2,0)</f>
        <v>Información Complementaria</v>
      </c>
      <c r="I440" s="58">
        <v>1</v>
      </c>
      <c r="J440" s="131" t="str">
        <f>VLOOKUP(CONCATENATE(Tabla19[[#This Row],[TipoRegistroFinanciero]],"-",Tabla19[[#This Row],[TipoDato]]),TipoDatoFinanciero,2,FALSE)</f>
        <v>Estimaciones totales de cartera de crédito</v>
      </c>
      <c r="K440" s="102">
        <v>0</v>
      </c>
      <c r="L440" s="206"/>
    </row>
    <row r="441" spans="3:12" ht="18">
      <c r="C441" s="60" t="s">
        <v>548</v>
      </c>
      <c r="D441" s="51" t="s">
        <v>28</v>
      </c>
      <c r="E441" s="51" t="s">
        <v>58</v>
      </c>
      <c r="F441" s="51" t="s">
        <v>562</v>
      </c>
      <c r="G441" s="53">
        <v>3</v>
      </c>
      <c r="H441" s="147" t="str">
        <f>VLOOKUP(Tabla19[[#This Row],[TipoRegistroFinanciero]],RegistroFinancieroTIPOS,2,0)</f>
        <v>Información Complementaria</v>
      </c>
      <c r="I441" s="53">
        <v>2</v>
      </c>
      <c r="J441" s="133" t="str">
        <f>VLOOKUP(CONCATENATE(Tabla19[[#This Row],[TipoRegistroFinanciero]],"-",Tabla19[[#This Row],[TipoDato]]),TipoDatoFinanciero,2,FALSE)</f>
        <v>Crecimiento del crédito, Variación M.N. (en porcentaje)</v>
      </c>
      <c r="K441" s="87" t="s">
        <v>34</v>
      </c>
      <c r="L441" s="206"/>
    </row>
    <row r="442" spans="3:12" ht="18">
      <c r="C442" s="60" t="s">
        <v>549</v>
      </c>
      <c r="D442" s="51" t="s">
        <v>28</v>
      </c>
      <c r="E442" s="51" t="s">
        <v>58</v>
      </c>
      <c r="F442" s="51" t="s">
        <v>562</v>
      </c>
      <c r="G442" s="53">
        <v>3</v>
      </c>
      <c r="H442" s="147" t="str">
        <f>VLOOKUP(Tabla19[[#This Row],[TipoRegistroFinanciero]],RegistroFinancieroTIPOS,2,0)</f>
        <v>Información Complementaria</v>
      </c>
      <c r="I442" s="53">
        <v>3</v>
      </c>
      <c r="J442" s="133" t="str">
        <f>VLOOKUP(CONCATENATE(Tabla19[[#This Row],[TipoRegistroFinanciero]],"-",Tabla19[[#This Row],[TipoDato]]),TipoDatoFinanciero,2,FALSE)</f>
        <v>Crecimiento del crédito, Variación M.E. (en porcentaje)</v>
      </c>
      <c r="K442" s="87" t="s">
        <v>34</v>
      </c>
      <c r="L442" s="206"/>
    </row>
    <row r="443" spans="3:12" ht="18.600000000000001" thickBot="1">
      <c r="C443" s="60" t="s">
        <v>550</v>
      </c>
      <c r="D443" s="62" t="s">
        <v>28</v>
      </c>
      <c r="E443" s="62" t="s">
        <v>58</v>
      </c>
      <c r="F443" s="62" t="s">
        <v>562</v>
      </c>
      <c r="G443" s="64">
        <v>3</v>
      </c>
      <c r="H443" s="148" t="str">
        <f>VLOOKUP(Tabla19[[#This Row],[TipoRegistroFinanciero]],RegistroFinancieroTIPOS,2,0)</f>
        <v>Información Complementaria</v>
      </c>
      <c r="I443" s="64">
        <v>4</v>
      </c>
      <c r="J443" s="135" t="str">
        <f>VLOOKUP(CONCATENATE(Tabla19[[#This Row],[TipoRegistroFinanciero]],"-",Tabla19[[#This Row],[TipoDato]]),TipoDatoFinanciero,2,FALSE)</f>
        <v>Nivel de capitalización de la entidad (en porcentaje)</v>
      </c>
      <c r="K443" s="100" t="s">
        <v>371</v>
      </c>
      <c r="L443" s="206"/>
    </row>
    <row r="444" spans="3:12" ht="18">
      <c r="C444" s="55" t="s">
        <v>551</v>
      </c>
      <c r="D444" s="56" t="s">
        <v>28</v>
      </c>
      <c r="E444" s="56" t="s">
        <v>58</v>
      </c>
      <c r="F444" s="56" t="s">
        <v>563</v>
      </c>
      <c r="G444" s="58">
        <v>3</v>
      </c>
      <c r="H444" s="146" t="str">
        <f>VLOOKUP(Tabla19[[#This Row],[TipoRegistroFinanciero]],RegistroFinancieroTIPOS,2,0)</f>
        <v>Información Complementaria</v>
      </c>
      <c r="I444" s="58">
        <v>1</v>
      </c>
      <c r="J444" s="149" t="str">
        <f>VLOOKUP(CONCATENATE(Tabla19[[#This Row],[TipoRegistroFinanciero]],"-",Tabla19[[#This Row],[TipoDato]]),TipoDatoFinanciero,2,FALSE)</f>
        <v>Estimaciones totales de cartera de crédito</v>
      </c>
      <c r="K444" s="216">
        <v>0</v>
      </c>
      <c r="L444" s="206"/>
    </row>
    <row r="445" spans="3:12" ht="18">
      <c r="C445" s="60" t="s">
        <v>554</v>
      </c>
      <c r="D445" s="51" t="s">
        <v>28</v>
      </c>
      <c r="E445" s="51" t="s">
        <v>58</v>
      </c>
      <c r="F445" s="51" t="s">
        <v>563</v>
      </c>
      <c r="G445" s="53">
        <v>3</v>
      </c>
      <c r="H445" s="147" t="str">
        <f>VLOOKUP(Tabla19[[#This Row],[TipoRegistroFinanciero]],RegistroFinancieroTIPOS,2,0)</f>
        <v>Información Complementaria</v>
      </c>
      <c r="I445" s="53">
        <v>2</v>
      </c>
      <c r="J445" s="150" t="str">
        <f>VLOOKUP(CONCATENATE(Tabla19[[#This Row],[TipoRegistroFinanciero]],"-",Tabla19[[#This Row],[TipoDato]]),TipoDatoFinanciero,2,FALSE)</f>
        <v>Crecimiento del crédito, Variación M.N. (en porcentaje)</v>
      </c>
      <c r="K445" s="87" t="s">
        <v>34</v>
      </c>
    </row>
    <row r="446" spans="3:12" ht="18">
      <c r="C446" s="60" t="s">
        <v>555</v>
      </c>
      <c r="D446" s="51" t="s">
        <v>28</v>
      </c>
      <c r="E446" s="51" t="s">
        <v>58</v>
      </c>
      <c r="F446" s="51" t="s">
        <v>563</v>
      </c>
      <c r="G446" s="53">
        <v>3</v>
      </c>
      <c r="H446" s="147" t="str">
        <f>VLOOKUP(Tabla19[[#This Row],[TipoRegistroFinanciero]],RegistroFinancieroTIPOS,2,0)</f>
        <v>Información Complementaria</v>
      </c>
      <c r="I446" s="53">
        <v>3</v>
      </c>
      <c r="J446" s="150" t="str">
        <f>VLOOKUP(CONCATENATE(Tabla19[[#This Row],[TipoRegistroFinanciero]],"-",Tabla19[[#This Row],[TipoDato]]),TipoDatoFinanciero,2,FALSE)</f>
        <v>Crecimiento del crédito, Variación M.E. (en porcentaje)</v>
      </c>
      <c r="K446" s="87" t="s">
        <v>34</v>
      </c>
    </row>
    <row r="447" spans="3:12" ht="18.600000000000001" thickBot="1">
      <c r="C447" s="60" t="s">
        <v>556</v>
      </c>
      <c r="D447" s="62" t="s">
        <v>28</v>
      </c>
      <c r="E447" s="62" t="s">
        <v>58</v>
      </c>
      <c r="F447" s="62" t="s">
        <v>563</v>
      </c>
      <c r="G447" s="64">
        <v>3</v>
      </c>
      <c r="H447" s="148" t="str">
        <f>VLOOKUP(Tabla19[[#This Row],[TipoRegistroFinanciero]],RegistroFinancieroTIPOS,2,0)</f>
        <v>Información Complementaria</v>
      </c>
      <c r="I447" s="64">
        <v>4</v>
      </c>
      <c r="J447" s="212" t="str">
        <f>VLOOKUP(CONCATENATE(Tabla19[[#This Row],[TipoRegistroFinanciero]],"-",Tabla19[[#This Row],[TipoDato]]),TipoDatoFinanciero,2,FALSE)</f>
        <v>Nivel de capitalización de la entidad (en porcentaje)</v>
      </c>
      <c r="K447" s="100" t="str">
        <f>K443</f>
        <v>0</v>
      </c>
    </row>
    <row r="448" spans="3:12" ht="18">
      <c r="C448" s="55" t="s">
        <v>557</v>
      </c>
      <c r="D448" s="56" t="s">
        <v>28</v>
      </c>
      <c r="E448" s="56" t="s">
        <v>58</v>
      </c>
      <c r="F448" s="56" t="s">
        <v>564</v>
      </c>
      <c r="G448" s="58">
        <v>3</v>
      </c>
      <c r="H448" s="146" t="str">
        <f>VLOOKUP(Tabla19[[#This Row],[TipoRegistroFinanciero]],RegistroFinancieroTIPOS,2,0)</f>
        <v>Información Complementaria</v>
      </c>
      <c r="I448" s="58">
        <v>1</v>
      </c>
      <c r="J448" s="149" t="str">
        <f>VLOOKUP(CONCATENATE(Tabla19[[#This Row],[TipoRegistroFinanciero]],"-",Tabla19[[#This Row],[TipoDato]]),TipoDatoFinanciero,2,FALSE)</f>
        <v>Estimaciones totales de cartera de crédito</v>
      </c>
      <c r="K448" s="216">
        <v>0</v>
      </c>
    </row>
    <row r="449" spans="3:11" ht="18">
      <c r="C449" s="60" t="s">
        <v>558</v>
      </c>
      <c r="D449" s="51" t="s">
        <v>28</v>
      </c>
      <c r="E449" s="51" t="s">
        <v>58</v>
      </c>
      <c r="F449" s="51" t="s">
        <v>564</v>
      </c>
      <c r="G449" s="53">
        <v>3</v>
      </c>
      <c r="H449" s="147" t="str">
        <f>VLOOKUP(Tabla19[[#This Row],[TipoRegistroFinanciero]],RegistroFinancieroTIPOS,2,0)</f>
        <v>Información Complementaria</v>
      </c>
      <c r="I449" s="53">
        <v>2</v>
      </c>
      <c r="J449" s="150" t="str">
        <f>VLOOKUP(CONCATENATE(Tabla19[[#This Row],[TipoRegistroFinanciero]],"-",Tabla19[[#This Row],[TipoDato]]),TipoDatoFinanciero,2,FALSE)</f>
        <v>Crecimiento del crédito, Variación M.N. (en porcentaje)</v>
      </c>
      <c r="K449" s="87" t="s">
        <v>34</v>
      </c>
    </row>
    <row r="450" spans="3:11" ht="18">
      <c r="C450" s="60" t="s">
        <v>559</v>
      </c>
      <c r="D450" s="51" t="s">
        <v>28</v>
      </c>
      <c r="E450" s="51" t="s">
        <v>58</v>
      </c>
      <c r="F450" s="51" t="s">
        <v>564</v>
      </c>
      <c r="G450" s="53">
        <v>3</v>
      </c>
      <c r="H450" s="147" t="str">
        <f>VLOOKUP(Tabla19[[#This Row],[TipoRegistroFinanciero]],RegistroFinancieroTIPOS,2,0)</f>
        <v>Información Complementaria</v>
      </c>
      <c r="I450" s="53">
        <v>3</v>
      </c>
      <c r="J450" s="150" t="str">
        <f>VLOOKUP(CONCATENATE(Tabla19[[#This Row],[TipoRegistroFinanciero]],"-",Tabla19[[#This Row],[TipoDato]]),TipoDatoFinanciero,2,FALSE)</f>
        <v>Crecimiento del crédito, Variación M.E. (en porcentaje)</v>
      </c>
      <c r="K450" s="87" t="s">
        <v>34</v>
      </c>
    </row>
    <row r="451" spans="3:11" ht="18.600000000000001" thickBot="1">
      <c r="C451" s="61" t="s">
        <v>560</v>
      </c>
      <c r="D451" s="62" t="s">
        <v>28</v>
      </c>
      <c r="E451" s="62" t="s">
        <v>58</v>
      </c>
      <c r="F451" s="62" t="s">
        <v>564</v>
      </c>
      <c r="G451" s="64">
        <v>3</v>
      </c>
      <c r="H451" s="148" t="str">
        <f>VLOOKUP(Tabla19[[#This Row],[TipoRegistroFinanciero]],RegistroFinancieroTIPOS,2,0)</f>
        <v>Información Complementaria</v>
      </c>
      <c r="I451" s="64">
        <v>4</v>
      </c>
      <c r="J451" s="212" t="str">
        <f>VLOOKUP(CONCATENATE(Tabla19[[#This Row],[TipoRegistroFinanciero]],"-",Tabla19[[#This Row],[TipoDato]]),TipoDatoFinanciero,2,FALSE)</f>
        <v>Nivel de capitalización de la entidad (en porcentaje)</v>
      </c>
      <c r="K451" s="100" t="str">
        <f>K443</f>
        <v>0</v>
      </c>
    </row>
  </sheetData>
  <sheetProtection algorithmName="SHA-512" hashValue="y0naFaFjVGmR328hR7b5B8bgqoQVnJRMILZl/yfCVKORxldHL7MGUdQc1YcJIRU7ZoGEmp3nRPHw7mt0MARC6w==" saltValue="czkRutYtcGm5Nsv/9FQNcA==" spinCount="100000" sheet="1" sort="0" autoFilter="0"/>
  <mergeCells count="3">
    <mergeCell ref="C6:K6"/>
    <mergeCell ref="C2:K2"/>
    <mergeCell ref="C4:K4"/>
  </mergeCells>
  <phoneticPr fontId="27" type="noConversion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78"/>
  <sheetViews>
    <sheetView showGridLines="0" workbookViewId="0">
      <selection activeCell="C25" sqref="C25"/>
    </sheetView>
  </sheetViews>
  <sheetFormatPr baseColWidth="10" defaultRowHeight="14.4"/>
  <cols>
    <col min="2" max="2" width="32.44140625" bestFit="1" customWidth="1"/>
    <col min="3" max="3" width="41.44140625" bestFit="1" customWidth="1"/>
    <col min="4" max="4" width="17.88671875" bestFit="1" customWidth="1"/>
    <col min="5" max="5" width="67.109375" bestFit="1" customWidth="1"/>
  </cols>
  <sheetData>
    <row r="2" spans="2:3">
      <c r="B2" s="16" t="s">
        <v>399</v>
      </c>
    </row>
    <row r="3" spans="2:3">
      <c r="B3" t="s">
        <v>400</v>
      </c>
      <c r="C3" t="s">
        <v>401</v>
      </c>
    </row>
    <row r="4" spans="2:3" ht="15.6">
      <c r="B4" s="17" t="s">
        <v>29</v>
      </c>
      <c r="C4" t="s">
        <v>402</v>
      </c>
    </row>
    <row r="5" spans="2:3" ht="15.6">
      <c r="B5" s="17" t="s">
        <v>40</v>
      </c>
      <c r="C5" t="s">
        <v>403</v>
      </c>
    </row>
    <row r="6" spans="2:3" ht="15.6">
      <c r="B6" s="17" t="s">
        <v>58</v>
      </c>
      <c r="C6" t="s">
        <v>404</v>
      </c>
    </row>
    <row r="8" spans="2:3">
      <c r="B8" s="16" t="s">
        <v>405</v>
      </c>
    </row>
    <row r="9" spans="2:3">
      <c r="B9" t="s">
        <v>400</v>
      </c>
      <c r="C9" t="s">
        <v>401</v>
      </c>
    </row>
    <row r="10" spans="2:3">
      <c r="B10" s="23">
        <v>1</v>
      </c>
      <c r="C10" s="1" t="s">
        <v>406</v>
      </c>
    </row>
    <row r="11" spans="2:3">
      <c r="B11" s="23">
        <v>2</v>
      </c>
      <c r="C11" s="1" t="s">
        <v>407</v>
      </c>
    </row>
    <row r="12" spans="2:3">
      <c r="B12" s="23">
        <v>3</v>
      </c>
      <c r="C12" s="1" t="s">
        <v>408</v>
      </c>
    </row>
    <row r="13" spans="2:3">
      <c r="B13" s="23">
        <v>4</v>
      </c>
      <c r="C13" s="1" t="s">
        <v>409</v>
      </c>
    </row>
    <row r="14" spans="2:3">
      <c r="B14" s="23">
        <v>5</v>
      </c>
      <c r="C14" s="1" t="s">
        <v>410</v>
      </c>
    </row>
    <row r="16" spans="2:3">
      <c r="B16" s="16" t="s">
        <v>411</v>
      </c>
    </row>
    <row r="17" spans="2:4">
      <c r="B17" t="s">
        <v>400</v>
      </c>
      <c r="C17" t="s">
        <v>401</v>
      </c>
    </row>
    <row r="18" spans="2:4">
      <c r="B18">
        <v>1</v>
      </c>
      <c r="C18" t="s">
        <v>412</v>
      </c>
    </row>
    <row r="19" spans="2:4">
      <c r="B19">
        <v>2</v>
      </c>
      <c r="C19" s="193" t="s">
        <v>413</v>
      </c>
      <c r="D19" s="18"/>
    </row>
    <row r="20" spans="2:4">
      <c r="B20">
        <v>3</v>
      </c>
      <c r="C20" s="193" t="s">
        <v>414</v>
      </c>
      <c r="D20" s="18"/>
    </row>
    <row r="21" spans="2:4">
      <c r="B21">
        <v>4</v>
      </c>
      <c r="C21" t="s">
        <v>415</v>
      </c>
    </row>
    <row r="22" spans="2:4">
      <c r="B22">
        <v>5</v>
      </c>
      <c r="C22" t="s">
        <v>416</v>
      </c>
    </row>
    <row r="23" spans="2:4">
      <c r="B23">
        <v>6</v>
      </c>
      <c r="C23" t="s">
        <v>417</v>
      </c>
    </row>
    <row r="24" spans="2:4">
      <c r="B24">
        <v>7</v>
      </c>
      <c r="C24" t="s">
        <v>418</v>
      </c>
    </row>
    <row r="25" spans="2:4">
      <c r="B25">
        <v>8</v>
      </c>
      <c r="C25" t="s">
        <v>419</v>
      </c>
    </row>
    <row r="26" spans="2:4">
      <c r="B26">
        <v>9</v>
      </c>
      <c r="C26" t="s">
        <v>425</v>
      </c>
      <c r="D26" s="208"/>
    </row>
    <row r="28" spans="2:4">
      <c r="B28" s="16" t="s">
        <v>420</v>
      </c>
    </row>
    <row r="29" spans="2:4">
      <c r="B29" t="s">
        <v>400</v>
      </c>
      <c r="C29" t="s">
        <v>401</v>
      </c>
    </row>
    <row r="30" spans="2:4">
      <c r="B30">
        <v>1</v>
      </c>
      <c r="C30" t="s">
        <v>421</v>
      </c>
    </row>
    <row r="31" spans="2:4">
      <c r="B31">
        <v>2</v>
      </c>
      <c r="C31" t="s">
        <v>422</v>
      </c>
    </row>
    <row r="32" spans="2:4">
      <c r="B32">
        <v>3</v>
      </c>
      <c r="C32" t="s">
        <v>423</v>
      </c>
    </row>
    <row r="33" spans="2:4">
      <c r="B33">
        <v>4</v>
      </c>
      <c r="C33" t="s">
        <v>424</v>
      </c>
    </row>
    <row r="34" spans="2:4">
      <c r="B34">
        <v>5</v>
      </c>
      <c r="C34" t="s">
        <v>425</v>
      </c>
    </row>
    <row r="36" spans="2:4">
      <c r="B36" s="16" t="s">
        <v>426</v>
      </c>
    </row>
    <row r="37" spans="2:4">
      <c r="B37" t="s">
        <v>400</v>
      </c>
      <c r="C37" t="s">
        <v>401</v>
      </c>
    </row>
    <row r="38" spans="2:4" ht="15.6">
      <c r="B38" s="17">
        <v>1</v>
      </c>
      <c r="C38" t="s">
        <v>428</v>
      </c>
    </row>
    <row r="39" spans="2:4" ht="15.6">
      <c r="B39" s="17">
        <v>2</v>
      </c>
      <c r="C39" t="s">
        <v>427</v>
      </c>
    </row>
    <row r="42" spans="2:4">
      <c r="B42" s="16" t="s">
        <v>429</v>
      </c>
    </row>
    <row r="43" spans="2:4">
      <c r="B43" t="s">
        <v>400</v>
      </c>
      <c r="C43" t="s">
        <v>401</v>
      </c>
    </row>
    <row r="44" spans="2:4" ht="15.6">
      <c r="B44" s="197">
        <v>1</v>
      </c>
      <c r="C44" s="198" t="s">
        <v>430</v>
      </c>
    </row>
    <row r="45" spans="2:4" ht="15.6">
      <c r="B45" s="197">
        <v>2</v>
      </c>
      <c r="C45" s="198" t="s">
        <v>523</v>
      </c>
    </row>
    <row r="46" spans="2:4" ht="15.6">
      <c r="B46" s="197">
        <v>3</v>
      </c>
      <c r="C46" s="198" t="s">
        <v>524</v>
      </c>
      <c r="D46" s="208"/>
    </row>
    <row r="48" spans="2:4">
      <c r="B48" s="16" t="s">
        <v>431</v>
      </c>
    </row>
    <row r="49" spans="2:5">
      <c r="B49" t="s">
        <v>529</v>
      </c>
      <c r="C49" t="s">
        <v>400</v>
      </c>
      <c r="D49" t="s">
        <v>459</v>
      </c>
      <c r="E49" t="s">
        <v>401</v>
      </c>
    </row>
    <row r="50" spans="2:5" ht="15.6">
      <c r="B50" s="19">
        <v>1</v>
      </c>
      <c r="C50" s="20">
        <v>1</v>
      </c>
      <c r="D50" s="2" t="s">
        <v>460</v>
      </c>
      <c r="E50" t="s">
        <v>432</v>
      </c>
    </row>
    <row r="51" spans="2:5" ht="15.6">
      <c r="B51" s="19">
        <v>1</v>
      </c>
      <c r="C51" s="20">
        <v>2</v>
      </c>
      <c r="D51" s="2" t="s">
        <v>461</v>
      </c>
      <c r="E51" t="s">
        <v>433</v>
      </c>
    </row>
    <row r="52" spans="2:5" ht="15.6">
      <c r="B52" s="17">
        <v>2</v>
      </c>
      <c r="C52" s="21">
        <v>1</v>
      </c>
      <c r="D52" s="24" t="s">
        <v>462</v>
      </c>
      <c r="E52" t="s">
        <v>522</v>
      </c>
    </row>
    <row r="53" spans="2:5" ht="15.6">
      <c r="B53" s="17">
        <v>2</v>
      </c>
      <c r="C53" s="21">
        <v>2</v>
      </c>
      <c r="D53" s="24" t="s">
        <v>463</v>
      </c>
      <c r="E53" t="s">
        <v>435</v>
      </c>
    </row>
    <row r="54" spans="2:5" ht="15.6">
      <c r="B54" s="17">
        <v>2</v>
      </c>
      <c r="C54" s="21">
        <v>3</v>
      </c>
      <c r="D54" s="24" t="s">
        <v>464</v>
      </c>
      <c r="E54" t="s">
        <v>436</v>
      </c>
    </row>
    <row r="55" spans="2:5" ht="15.6">
      <c r="B55" s="17">
        <v>2</v>
      </c>
      <c r="C55" s="21">
        <v>4</v>
      </c>
      <c r="D55" s="24" t="s">
        <v>465</v>
      </c>
      <c r="E55" s="213" t="s">
        <v>437</v>
      </c>
    </row>
    <row r="56" spans="2:5" ht="15.6">
      <c r="B56" s="17">
        <v>2</v>
      </c>
      <c r="C56" s="21">
        <v>5</v>
      </c>
      <c r="D56" s="24" t="s">
        <v>466</v>
      </c>
      <c r="E56" s="214" t="s">
        <v>438</v>
      </c>
    </row>
    <row r="57" spans="2:5" ht="15.6">
      <c r="B57" s="17">
        <v>2</v>
      </c>
      <c r="C57" s="21">
        <v>6</v>
      </c>
      <c r="D57" s="24" t="s">
        <v>467</v>
      </c>
      <c r="E57" t="s">
        <v>439</v>
      </c>
    </row>
    <row r="58" spans="2:5" ht="15.6">
      <c r="B58" s="17">
        <v>2</v>
      </c>
      <c r="C58" s="21">
        <v>7</v>
      </c>
      <c r="D58" s="24" t="s">
        <v>468</v>
      </c>
      <c r="E58" t="s">
        <v>440</v>
      </c>
    </row>
    <row r="59" spans="2:5" ht="15.6">
      <c r="B59" s="17">
        <v>2</v>
      </c>
      <c r="C59" s="21">
        <v>8</v>
      </c>
      <c r="D59" s="24" t="s">
        <v>469</v>
      </c>
      <c r="E59" t="s">
        <v>498</v>
      </c>
    </row>
    <row r="60" spans="2:5" ht="15.6">
      <c r="B60" s="17">
        <v>2</v>
      </c>
      <c r="C60" s="21">
        <v>9</v>
      </c>
      <c r="D60" s="24" t="s">
        <v>483</v>
      </c>
      <c r="E60" t="s">
        <v>499</v>
      </c>
    </row>
    <row r="61" spans="2:5" ht="15.6">
      <c r="B61" s="17">
        <v>2</v>
      </c>
      <c r="C61" s="21">
        <v>10</v>
      </c>
      <c r="D61" s="24" t="s">
        <v>482</v>
      </c>
      <c r="E61" s="214" t="s">
        <v>441</v>
      </c>
    </row>
    <row r="62" spans="2:5" ht="15.6">
      <c r="B62" s="17">
        <v>2</v>
      </c>
      <c r="C62" s="21">
        <v>11</v>
      </c>
      <c r="D62" s="24" t="s">
        <v>481</v>
      </c>
      <c r="E62" t="s">
        <v>442</v>
      </c>
    </row>
    <row r="63" spans="2:5" ht="15.6">
      <c r="B63" s="17">
        <v>2</v>
      </c>
      <c r="C63" s="21">
        <v>12</v>
      </c>
      <c r="D63" s="24" t="s">
        <v>480</v>
      </c>
      <c r="E63" t="s">
        <v>443</v>
      </c>
    </row>
    <row r="64" spans="2:5" ht="15.6">
      <c r="B64" s="22">
        <v>2</v>
      </c>
      <c r="C64" s="21">
        <v>13</v>
      </c>
      <c r="D64" s="24" t="s">
        <v>479</v>
      </c>
      <c r="E64" t="s">
        <v>444</v>
      </c>
    </row>
    <row r="65" spans="2:6" ht="15.6">
      <c r="B65" s="17">
        <v>2</v>
      </c>
      <c r="C65" s="21">
        <v>14</v>
      </c>
      <c r="D65" s="24" t="s">
        <v>478</v>
      </c>
      <c r="E65" t="s">
        <v>445</v>
      </c>
    </row>
    <row r="66" spans="2:6" ht="15.6">
      <c r="B66" s="17">
        <v>2</v>
      </c>
      <c r="C66" s="21">
        <v>15</v>
      </c>
      <c r="D66" s="24" t="s">
        <v>477</v>
      </c>
      <c r="E66" t="s">
        <v>446</v>
      </c>
    </row>
    <row r="67" spans="2:6" ht="15.6">
      <c r="B67" s="17">
        <v>2</v>
      </c>
      <c r="C67" s="21">
        <v>16</v>
      </c>
      <c r="D67" s="24" t="s">
        <v>476</v>
      </c>
      <c r="E67" t="s">
        <v>447</v>
      </c>
    </row>
    <row r="68" spans="2:6" ht="15.6">
      <c r="B68" s="17">
        <v>2</v>
      </c>
      <c r="C68" s="21">
        <v>17</v>
      </c>
      <c r="D68" s="24" t="s">
        <v>475</v>
      </c>
      <c r="E68" t="s">
        <v>448</v>
      </c>
    </row>
    <row r="69" spans="2:6" ht="15.6">
      <c r="B69" s="17">
        <v>2</v>
      </c>
      <c r="C69" s="21">
        <v>18</v>
      </c>
      <c r="D69" s="24" t="s">
        <v>474</v>
      </c>
      <c r="E69" t="s">
        <v>449</v>
      </c>
    </row>
    <row r="70" spans="2:6" ht="15.6">
      <c r="B70" s="17">
        <v>2</v>
      </c>
      <c r="C70" s="21">
        <v>19</v>
      </c>
      <c r="D70" s="24" t="s">
        <v>473</v>
      </c>
      <c r="E70" t="s">
        <v>450</v>
      </c>
    </row>
    <row r="71" spans="2:6" ht="15.6">
      <c r="B71" s="17">
        <v>2</v>
      </c>
      <c r="C71" s="21">
        <v>20</v>
      </c>
      <c r="D71" s="24" t="s">
        <v>472</v>
      </c>
      <c r="E71" t="s">
        <v>451</v>
      </c>
    </row>
    <row r="72" spans="2:6" ht="15.6">
      <c r="B72" s="17">
        <v>2</v>
      </c>
      <c r="C72" s="21">
        <v>21</v>
      </c>
      <c r="D72" s="24" t="s">
        <v>471</v>
      </c>
      <c r="E72" t="s">
        <v>452</v>
      </c>
    </row>
    <row r="73" spans="2:6" ht="15.6">
      <c r="B73" s="17">
        <v>2</v>
      </c>
      <c r="C73" s="21">
        <v>22</v>
      </c>
      <c r="D73" s="24" t="s">
        <v>470</v>
      </c>
      <c r="E73" t="s">
        <v>453</v>
      </c>
    </row>
    <row r="74" spans="2:6" ht="15.6">
      <c r="B74" s="17">
        <v>2</v>
      </c>
      <c r="C74" s="21">
        <v>23</v>
      </c>
      <c r="D74" s="24" t="s">
        <v>553</v>
      </c>
      <c r="E74" t="s">
        <v>561</v>
      </c>
    </row>
    <row r="75" spans="2:6" ht="15.6">
      <c r="B75" s="22">
        <v>3</v>
      </c>
      <c r="C75" s="21">
        <v>1</v>
      </c>
      <c r="D75" s="24" t="s">
        <v>525</v>
      </c>
      <c r="E75" t="s">
        <v>500</v>
      </c>
    </row>
    <row r="76" spans="2:6" ht="15.6">
      <c r="B76" s="22">
        <v>3</v>
      </c>
      <c r="C76" s="21">
        <v>2</v>
      </c>
      <c r="D76" s="24" t="s">
        <v>526</v>
      </c>
      <c r="E76" s="214" t="s">
        <v>497</v>
      </c>
    </row>
    <row r="77" spans="2:6" ht="15.6">
      <c r="B77" s="22">
        <v>3</v>
      </c>
      <c r="C77" s="21">
        <v>3</v>
      </c>
      <c r="D77" s="24" t="s">
        <v>527</v>
      </c>
      <c r="E77" s="214" t="s">
        <v>496</v>
      </c>
      <c r="F77" s="208"/>
    </row>
    <row r="78" spans="2:6" ht="15.6">
      <c r="B78" s="22">
        <v>3</v>
      </c>
      <c r="C78" s="21">
        <v>4</v>
      </c>
      <c r="D78" s="24" t="s">
        <v>531</v>
      </c>
      <c r="E78" t="s">
        <v>434</v>
      </c>
    </row>
  </sheetData>
  <sheetProtection algorithmName="SHA-512" hashValue="SFcM93LsySedcSdNDV5IM9immgj+Vd/S1cyg02yyeSX+xMAebPsnTBMOINeDN/0b85guGCcHMjoiDZ7phIvQ1w==" saltValue="G4MWQEMQ7gKoWzfONwqgVg==" spinCount="100000" sheet="1" objects="1" scenarios="1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Herramienta plantilla BUST</vt:lpstr>
      <vt:lpstr>Tablas de Datos</vt:lpstr>
      <vt:lpstr>RegistroFinancieroTIPOS</vt:lpstr>
      <vt:lpstr>TipoColateralBUST</vt:lpstr>
      <vt:lpstr>TipoDatoFinanciero</vt:lpstr>
      <vt:lpstr>TipoGarantiaBUST</vt:lpstr>
      <vt:lpstr>TipoParametroBUST</vt:lpstr>
      <vt:lpstr>TipoPeriodoBUST</vt:lpstr>
      <vt:lpstr>TipoRegistroFinanciero</vt:lpstr>
      <vt:lpstr>TipoRegistroFinancieroBUST</vt:lpstr>
      <vt:lpstr>TipoSegmentoBUST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CAMACHO VALERIO DEYMA MARGERI</dc:creator>
  <cp:lastModifiedBy>DELGADO HERRERA HAZEL</cp:lastModifiedBy>
  <dcterms:created xsi:type="dcterms:W3CDTF">2019-03-12T20:40:58Z</dcterms:created>
  <dcterms:modified xsi:type="dcterms:W3CDTF">2024-04-05T20:29:33Z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7800ac60-0dee-43da-8915-c9b664b24923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2023-03-31T17:18:46Z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0f83e71a-3e27-4574-ace1-00002d69bf60</vt:lpwstr>
  </property>
  <property fmtid="{D5CDD505-2E9C-101B-9397-08002B2CF9AE}" pid="9" name="MSIP_Label_b8b4be34-365a-4a68-b9fb-75c1b6874315_ContentBits">
    <vt:lpwstr>2</vt:lpwstr>
  </property>
</Properties>
</file>